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Desktop_PC_01\Desktop\"/>
    </mc:Choice>
  </mc:AlternateContent>
  <xr:revisionPtr revIDLastSave="0" documentId="8_{D2AA92FA-C0FE-418E-8146-166A45DE08C1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표지" sheetId="7" r:id="rId1"/>
    <sheet name="예산총칙" sheetId="6" r:id="rId2"/>
    <sheet name="총괄표" sheetId="1" r:id="rId3"/>
    <sheet name="세입명세서" sheetId="2" r:id="rId4"/>
    <sheet name="세출명세서" sheetId="3" r:id="rId5"/>
    <sheet name="임직원보수일람표" sheetId="4" r:id="rId6"/>
  </sheets>
  <definedNames>
    <definedName name="_xlnm.Print_Area" localSheetId="4">세출명세서!$A$1:$I$80</definedName>
    <definedName name="_xlnm.Print_Area" localSheetId="1">예산총칙!$A$1:$P$25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2" i="2" s="1"/>
  <c r="F5" i="2"/>
  <c r="F14" i="2"/>
  <c r="F11" i="2"/>
  <c r="F7" i="2"/>
  <c r="F6" i="2"/>
  <c r="F15" i="2" l="1"/>
  <c r="F37" i="3"/>
  <c r="F5" i="3"/>
  <c r="F18" i="3"/>
  <c r="E47" i="3"/>
  <c r="E38" i="3"/>
  <c r="E37" i="3"/>
  <c r="E34" i="3"/>
  <c r="E18" i="3"/>
  <c r="E4" i="3" s="1"/>
  <c r="E80" i="3" s="1"/>
  <c r="E5" i="3"/>
  <c r="E15" i="2"/>
  <c r="O31" i="1"/>
  <c r="M21" i="1"/>
  <c r="M6" i="1"/>
  <c r="L21" i="1"/>
  <c r="L18" i="1"/>
  <c r="L12" i="1"/>
  <c r="L6" i="1"/>
  <c r="L5" i="1" s="1"/>
  <c r="F4" i="3" l="1"/>
  <c r="M18" i="1"/>
  <c r="M12" i="1"/>
  <c r="M5" i="1" s="1"/>
  <c r="N28" i="1"/>
  <c r="O28" i="1" s="1"/>
  <c r="L32" i="1"/>
  <c r="G5" i="1"/>
  <c r="G6" i="1"/>
  <c r="M32" i="1" l="1"/>
  <c r="G73" i="3" l="1"/>
  <c r="G10" i="3" l="1"/>
  <c r="G6" i="3" l="1"/>
  <c r="G74" i="3"/>
  <c r="G58" i="3"/>
  <c r="G16" i="3"/>
  <c r="G19" i="3"/>
  <c r="F47" i="3"/>
  <c r="F38" i="3"/>
  <c r="F34" i="3"/>
  <c r="E32" i="1"/>
  <c r="G18" i="3" l="1"/>
  <c r="F80" i="3"/>
  <c r="N10" i="1"/>
  <c r="O10" i="1" s="1"/>
  <c r="G56" i="3"/>
  <c r="F32" i="1" l="1"/>
  <c r="N24" i="1"/>
  <c r="O24" i="1" s="1"/>
  <c r="J7" i="4"/>
  <c r="L7" i="4" s="1"/>
  <c r="J6" i="4"/>
  <c r="L6" i="4" s="1"/>
  <c r="G60" i="3"/>
  <c r="G61" i="3"/>
  <c r="G62" i="3" l="1"/>
  <c r="G63" i="3"/>
  <c r="G64" i="3"/>
  <c r="G65" i="3"/>
  <c r="G39" i="3"/>
  <c r="G40" i="3"/>
  <c r="G42" i="3"/>
  <c r="G43" i="3"/>
  <c r="G44" i="3"/>
  <c r="G45" i="3"/>
  <c r="G48" i="3"/>
  <c r="G49" i="3"/>
  <c r="G50" i="3"/>
  <c r="G51" i="3"/>
  <c r="G52" i="3"/>
  <c r="G53" i="3"/>
  <c r="G54" i="3"/>
  <c r="G55" i="3"/>
  <c r="G47" i="3" l="1"/>
  <c r="G41" i="3" l="1"/>
  <c r="G31" i="3"/>
  <c r="G38" i="3" l="1"/>
  <c r="G12" i="1" l="1"/>
  <c r="H12" i="1" s="1"/>
  <c r="G8" i="1"/>
  <c r="H8" i="1" s="1"/>
  <c r="G10" i="1"/>
  <c r="G14" i="1"/>
  <c r="H14" i="1" s="1"/>
  <c r="N7" i="1"/>
  <c r="O7" i="1" s="1"/>
  <c r="N16" i="1"/>
  <c r="O16" i="1" s="1"/>
  <c r="N27" i="1"/>
  <c r="O27" i="1" s="1"/>
  <c r="N30" i="1"/>
  <c r="O30" i="1" s="1"/>
  <c r="N14" i="1"/>
  <c r="O14" i="1" s="1"/>
  <c r="N20" i="1"/>
  <c r="O20" i="1" s="1"/>
  <c r="N9" i="1"/>
  <c r="O9" i="1" s="1"/>
  <c r="N17" i="1"/>
  <c r="N13" i="1"/>
  <c r="O13" i="1" s="1"/>
  <c r="N8" i="1"/>
  <c r="O8" i="1" s="1"/>
  <c r="N23" i="1"/>
  <c r="N19" i="1"/>
  <c r="N15" i="1"/>
  <c r="O15" i="1" s="1"/>
  <c r="N11" i="1"/>
  <c r="O11" i="1" s="1"/>
  <c r="N31" i="1"/>
  <c r="G15" i="1"/>
  <c r="H15" i="1" s="1"/>
  <c r="G11" i="1"/>
  <c r="G7" i="1"/>
  <c r="H7" i="1" s="1"/>
  <c r="G13" i="3"/>
  <c r="G14" i="3"/>
  <c r="G22" i="3"/>
  <c r="G25" i="3"/>
  <c r="G28" i="3"/>
  <c r="G35" i="3"/>
  <c r="G36" i="3"/>
  <c r="G59" i="3"/>
  <c r="G67" i="3"/>
  <c r="G68" i="3"/>
  <c r="G69" i="3"/>
  <c r="G70" i="3"/>
  <c r="G71" i="3"/>
  <c r="G75" i="3"/>
  <c r="G76" i="3"/>
  <c r="G77" i="3"/>
  <c r="G78" i="3"/>
  <c r="G79" i="3"/>
  <c r="H5" i="1" l="1"/>
  <c r="G46" i="3"/>
  <c r="N18" i="1"/>
  <c r="O18" i="1" s="1"/>
  <c r="N25" i="1"/>
  <c r="O25" i="1" s="1"/>
  <c r="G34" i="3"/>
  <c r="N29" i="1"/>
  <c r="O29" i="1" s="1"/>
  <c r="G66" i="3"/>
  <c r="N6" i="1"/>
  <c r="O6" i="1" s="1"/>
  <c r="G5" i="3"/>
  <c r="N26" i="1" l="1"/>
  <c r="O26" i="1" s="1"/>
  <c r="N12" i="1"/>
  <c r="O12" i="1" s="1"/>
  <c r="G13" i="1"/>
  <c r="H13" i="1" s="1"/>
  <c r="G4" i="3"/>
  <c r="H6" i="1" l="1"/>
  <c r="G32" i="1"/>
  <c r="H32" i="1" s="1"/>
  <c r="G80" i="3"/>
  <c r="G37" i="3"/>
  <c r="N21" i="1"/>
  <c r="O21" i="1" s="1"/>
  <c r="N5" i="1"/>
  <c r="O5" i="1" s="1"/>
  <c r="N32" i="1" l="1"/>
  <c r="O32" i="1" s="1"/>
</calcChain>
</file>

<file path=xl/sharedStrings.xml><?xml version="1.0" encoding="utf-8"?>
<sst xmlns="http://schemas.openxmlformats.org/spreadsheetml/2006/main" count="308" uniqueCount="195">
  <si>
    <t>세입</t>
  </si>
  <si>
    <t>세출</t>
  </si>
  <si>
    <t>관</t>
  </si>
  <si>
    <t>항</t>
  </si>
  <si>
    <t>목</t>
  </si>
  <si>
    <t>예산액</t>
  </si>
  <si>
    <t>증감(B)-(A)</t>
  </si>
  <si>
    <t>금액</t>
  </si>
  <si>
    <t>비율(%)</t>
  </si>
  <si>
    <t>보조금수입</t>
  </si>
  <si>
    <t>시군구보조금</t>
  </si>
  <si>
    <t>사무비</t>
  </si>
  <si>
    <t>인건비</t>
  </si>
  <si>
    <t>급여</t>
  </si>
  <si>
    <t>후원금수입</t>
  </si>
  <si>
    <t>지정후원금</t>
  </si>
  <si>
    <t>제수당</t>
  </si>
  <si>
    <t>비지정후원금</t>
  </si>
  <si>
    <t>퇴직금 및 퇴직적립금</t>
  </si>
  <si>
    <t>전입금</t>
  </si>
  <si>
    <t>이월금</t>
  </si>
  <si>
    <t>전년도이월금(후원금)</t>
  </si>
  <si>
    <t>운영비</t>
  </si>
  <si>
    <t>수용비 및 수수료</t>
  </si>
  <si>
    <t>잡수입</t>
  </si>
  <si>
    <t>기타예금이자수입</t>
  </si>
  <si>
    <t>공공요금</t>
  </si>
  <si>
    <t>기타잡수입</t>
  </si>
  <si>
    <t>제세공과금</t>
  </si>
  <si>
    <t/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</si>
  <si>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</si>
  <si>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</si>
  <si>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</si>
  <si>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</si>
  <si>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</si>
  <si>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</si>
  <si>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</si>
  <si>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보호프로그램사업비</t>
  </si>
  <si>
    <t>교육프로그램사업비</t>
  </si>
  <si>
    <t>문화프로그램사업비</t>
  </si>
  <si>
    <t>정서지원프로그램사업비</t>
  </si>
  <si>
    <t>급식사업비</t>
  </si>
  <si>
    <t>잡지출</t>
  </si>
  <si>
    <t>예비비 및 기타</t>
  </si>
  <si>
    <t>예비비</t>
  </si>
  <si>
    <t>합계</t>
  </si>
  <si>
    <t>과목</t>
  </si>
  <si>
    <t>증감(B-A)</t>
    <phoneticPr fontId="1" type="noConversion"/>
  </si>
  <si>
    <t>전입금</t>
    <phoneticPr fontId="1" type="noConversion"/>
  </si>
  <si>
    <t>[별지 제4호서식] &lt;개정 1998.1.7&gt;</t>
    <phoneticPr fontId="1" type="noConversion"/>
  </si>
  <si>
    <t>임직원보수일람표</t>
    <phoneticPr fontId="1" type="noConversion"/>
  </si>
  <si>
    <t>순위</t>
    <phoneticPr fontId="1" type="noConversion"/>
  </si>
  <si>
    <t>성명</t>
    <phoneticPr fontId="1" type="noConversion"/>
  </si>
  <si>
    <t>본봉</t>
    <phoneticPr fontId="1" type="noConversion"/>
  </si>
  <si>
    <t>수당</t>
    <phoneticPr fontId="1" type="noConversion"/>
  </si>
  <si>
    <t>장려수당</t>
    <phoneticPr fontId="1" type="noConversion"/>
  </si>
  <si>
    <t>토요수당</t>
    <phoneticPr fontId="1" type="noConversion"/>
  </si>
  <si>
    <t>명절수당</t>
    <phoneticPr fontId="1" type="noConversion"/>
  </si>
  <si>
    <t>휴가비</t>
    <phoneticPr fontId="1" type="noConversion"/>
  </si>
  <si>
    <t>계</t>
    <phoneticPr fontId="1" type="noConversion"/>
  </si>
  <si>
    <t>공제액</t>
    <phoneticPr fontId="1" type="noConversion"/>
  </si>
  <si>
    <t>차감지급액</t>
    <phoneticPr fontId="1" type="noConversion"/>
  </si>
  <si>
    <t>복지사</t>
    <phoneticPr fontId="1" type="noConversion"/>
  </si>
  <si>
    <t>센터장</t>
    <phoneticPr fontId="1" type="noConversion"/>
  </si>
  <si>
    <t>직종또는
직위(급)</t>
    <phoneticPr fontId="1" type="noConversion"/>
  </si>
  <si>
    <t>예산총칙</t>
    <phoneticPr fontId="1" type="noConversion"/>
  </si>
  <si>
    <t>세입은</t>
    <phoneticPr fontId="1" type="noConversion"/>
  </si>
  <si>
    <t>세출은</t>
    <phoneticPr fontId="1" type="noConversion"/>
  </si>
  <si>
    <t>1)보조금</t>
    <phoneticPr fontId="1" type="noConversion"/>
  </si>
  <si>
    <t>2)후원금</t>
    <phoneticPr fontId="1" type="noConversion"/>
  </si>
  <si>
    <t>3)법인전입금</t>
    <phoneticPr fontId="1" type="noConversion"/>
  </si>
  <si>
    <t>1)인건비</t>
    <phoneticPr fontId="1" type="noConversion"/>
  </si>
  <si>
    <t>2)운영비</t>
    <phoneticPr fontId="1" type="noConversion"/>
  </si>
  <si>
    <t>3)사업비</t>
    <phoneticPr fontId="1" type="noConversion"/>
  </si>
  <si>
    <t>4)기타</t>
    <phoneticPr fontId="1" type="noConversion"/>
  </si>
  <si>
    <t>제3조</t>
    <phoneticPr fontId="1" type="noConversion"/>
  </si>
  <si>
    <t>제1조</t>
    <phoneticPr fontId="1" type="noConversion"/>
  </si>
  <si>
    <t>제2조</t>
    <phoneticPr fontId="1" type="noConversion"/>
  </si>
  <si>
    <t xml:space="preserve"> 세입과 세출의 주요재원은 다음과 같다.</t>
  </si>
  <si>
    <r>
      <t xml:space="preserve">세입 </t>
    </r>
    <r>
      <rPr>
        <sz val="11"/>
        <color theme="1"/>
        <rFont val="맑은 고딕"/>
        <family val="3"/>
        <charset val="129"/>
      </rPr>
      <t>•</t>
    </r>
    <r>
      <rPr>
        <sz val="11"/>
        <color theme="1"/>
        <rFont val="맑은 고딕"/>
        <family val="2"/>
        <charset val="129"/>
      </rPr>
      <t xml:space="preserve"> 세출예산의 명세는 별첨의 세입 • 세출명세서의 내역과 같다.</t>
    </r>
    <phoneticPr fontId="1" type="noConversion"/>
  </si>
  <si>
    <t>제4조</t>
    <phoneticPr fontId="1" type="noConversion"/>
  </si>
  <si>
    <t>제5조</t>
    <phoneticPr fontId="1" type="noConversion"/>
  </si>
  <si>
    <t>먼저 사용할 수 있으며, 이는 차기 추가경정 예산에 반영하여야 한다.</t>
    <phoneticPr fontId="1" type="noConversion"/>
  </si>
  <si>
    <t>국가 또는 지방자치단체로부터 교부된 보조금 및 후원금 등은 추가경정예산의 성립 이전이라도 보호 및 후원목적에 적절한 경우</t>
    <phoneticPr fontId="1" type="noConversion"/>
  </si>
  <si>
    <t>소계</t>
    <phoneticPr fontId="1" type="noConversion"/>
  </si>
  <si>
    <t>지정후원금</t>
    <phoneticPr fontId="1" type="noConversion"/>
  </si>
  <si>
    <t>비지정후원금</t>
    <phoneticPr fontId="1" type="noConversion"/>
  </si>
  <si>
    <t>법인전입금</t>
    <phoneticPr fontId="1" type="noConversion"/>
  </si>
  <si>
    <t>법인전입금(후원금)</t>
    <phoneticPr fontId="1" type="noConversion"/>
  </si>
  <si>
    <t>소계</t>
    <phoneticPr fontId="1" type="noConversion"/>
  </si>
  <si>
    <t>기타잡수입</t>
    <phoneticPr fontId="1" type="noConversion"/>
  </si>
  <si>
    <t>기타예금이자수입</t>
    <phoneticPr fontId="1" type="noConversion"/>
  </si>
  <si>
    <t>소계</t>
    <phoneticPr fontId="1" type="noConversion"/>
  </si>
  <si>
    <t>증감
(B)-(A)</t>
    <phoneticPr fontId="1" type="noConversion"/>
  </si>
  <si>
    <t>문화프로그램사업비</t>
    <phoneticPr fontId="1" type="noConversion"/>
  </si>
  <si>
    <t>교육프로그램사업비</t>
    <phoneticPr fontId="1" type="noConversion"/>
  </si>
  <si>
    <t>교재비</t>
    <phoneticPr fontId="1" type="noConversion"/>
  </si>
  <si>
    <t>요리재료비</t>
    <phoneticPr fontId="1" type="noConversion"/>
  </si>
  <si>
    <t>간식비</t>
    <phoneticPr fontId="1" type="noConversion"/>
  </si>
  <si>
    <t>퀼트재료비</t>
    <phoneticPr fontId="1" type="noConversion"/>
  </si>
  <si>
    <t>퀼트강사비</t>
    <phoneticPr fontId="1" type="noConversion"/>
  </si>
  <si>
    <t>요리강사비</t>
    <phoneticPr fontId="1" type="noConversion"/>
  </si>
  <si>
    <t>교사교육비</t>
    <phoneticPr fontId="1" type="noConversion"/>
  </si>
  <si>
    <t>문화프로그램사업비</t>
    <phoneticPr fontId="1" type="noConversion"/>
  </si>
  <si>
    <t>급식사업비</t>
    <phoneticPr fontId="1" type="noConversion"/>
  </si>
  <si>
    <t>기타급식사업비(급여등)</t>
    <phoneticPr fontId="1" type="noConversion"/>
  </si>
  <si>
    <t>토요급식</t>
    <phoneticPr fontId="1" type="noConversion"/>
  </si>
  <si>
    <t>법인전입금(후원금)</t>
    <phoneticPr fontId="1" type="noConversion"/>
  </si>
  <si>
    <t>법인전입금</t>
    <phoneticPr fontId="1" type="noConversion"/>
  </si>
  <si>
    <t>합계</t>
    <phoneticPr fontId="1" type="noConversion"/>
  </si>
  <si>
    <t>소계</t>
    <phoneticPr fontId="1" type="noConversion"/>
  </si>
  <si>
    <t>사회복지법인 구세군복지재단</t>
    <phoneticPr fontId="1" type="noConversion"/>
  </si>
  <si>
    <t>원,</t>
    <phoneticPr fontId="1" type="noConversion"/>
  </si>
  <si>
    <t>원 으로 한다.</t>
    <phoneticPr fontId="1" type="noConversion"/>
  </si>
  <si>
    <t>원</t>
    <phoneticPr fontId="1" type="noConversion"/>
  </si>
  <si>
    <t>4)이월금 및 잡수입</t>
    <phoneticPr fontId="1" type="noConversion"/>
  </si>
  <si>
    <t>급여</t>
    <phoneticPr fontId="1" type="noConversion"/>
  </si>
  <si>
    <t>전년도이월금</t>
    <phoneticPr fontId="1" type="noConversion"/>
  </si>
  <si>
    <t>세입명세서</t>
    <phoneticPr fontId="1" type="noConversion"/>
  </si>
  <si>
    <t>총괄표</t>
    <phoneticPr fontId="1" type="noConversion"/>
  </si>
  <si>
    <t>기타운영비</t>
    <phoneticPr fontId="1" type="noConversion"/>
  </si>
  <si>
    <t>교육비</t>
    <phoneticPr fontId="1" type="noConversion"/>
  </si>
  <si>
    <t>도서구입비</t>
    <phoneticPr fontId="1" type="noConversion"/>
  </si>
  <si>
    <t>급식비</t>
    <phoneticPr fontId="1" type="noConversion"/>
  </si>
  <si>
    <t>기타급식사업비</t>
    <phoneticPr fontId="1" type="noConversion"/>
  </si>
  <si>
    <t>토요급식비</t>
    <phoneticPr fontId="1" type="noConversion"/>
  </si>
  <si>
    <t>기타교육비</t>
    <phoneticPr fontId="1" type="noConversion"/>
  </si>
  <si>
    <t>소계</t>
    <phoneticPr fontId="1" type="noConversion"/>
  </si>
  <si>
    <t>사업비</t>
    <phoneticPr fontId="1" type="noConversion"/>
  </si>
  <si>
    <t>야간보호프로그램사업비</t>
    <phoneticPr fontId="1" type="noConversion"/>
  </si>
  <si>
    <t>애니메이션교재비</t>
    <phoneticPr fontId="1" type="noConversion"/>
  </si>
  <si>
    <t>애니메이션강사비</t>
    <phoneticPr fontId="1" type="noConversion"/>
  </si>
  <si>
    <t>생활체육교실강사비</t>
    <phoneticPr fontId="1" type="noConversion"/>
  </si>
  <si>
    <t>생활체육교실재료비</t>
    <phoneticPr fontId="1" type="noConversion"/>
  </si>
  <si>
    <t>간식비</t>
    <phoneticPr fontId="1" type="noConversion"/>
  </si>
  <si>
    <t>교사교육비</t>
    <phoneticPr fontId="1" type="noConversion"/>
  </si>
  <si>
    <t>차량비</t>
    <phoneticPr fontId="1" type="noConversion"/>
  </si>
  <si>
    <t>사무용품비</t>
    <phoneticPr fontId="1" type="noConversion"/>
  </si>
  <si>
    <t>윈트라파트오케스트라</t>
    <phoneticPr fontId="1" type="noConversion"/>
  </si>
  <si>
    <t>행복한노래교실</t>
    <phoneticPr fontId="1" type="noConversion"/>
  </si>
  <si>
    <t>초급악기교실</t>
    <phoneticPr fontId="1" type="noConversion"/>
  </si>
  <si>
    <t>보호프로그램사업비</t>
    <phoneticPr fontId="1" type="noConversion"/>
  </si>
  <si>
    <t>산출내역</t>
    <phoneticPr fontId="1" type="noConversion"/>
  </si>
  <si>
    <t>영동지역아동센터</t>
    <phoneticPr fontId="1" type="noConversion"/>
  </si>
  <si>
    <t>심은숙</t>
    <phoneticPr fontId="1" type="noConversion"/>
  </si>
  <si>
    <t>기타 후생경비</t>
    <phoneticPr fontId="1" type="noConversion"/>
  </si>
  <si>
    <t>사회보험부담금</t>
    <phoneticPr fontId="1" type="noConversion"/>
  </si>
  <si>
    <t xml:space="preserve"> * 비지정후원금</t>
    <phoneticPr fontId="1" type="noConversion"/>
  </si>
  <si>
    <t xml:space="preserve"> * 전입금 없음</t>
    <phoneticPr fontId="1" type="noConversion"/>
  </si>
  <si>
    <t>전입금</t>
    <phoneticPr fontId="1" type="noConversion"/>
  </si>
  <si>
    <t>사회보험부담금</t>
    <phoneticPr fontId="1" type="noConversion"/>
  </si>
  <si>
    <t>기타 후생경비</t>
    <phoneticPr fontId="1" type="noConversion"/>
  </si>
  <si>
    <t>* 종사자 명절 상여금(후원금)</t>
    <phoneticPr fontId="1" type="noConversion"/>
  </si>
  <si>
    <t>* 종사자퇴직금 2명</t>
    <phoneticPr fontId="1" type="noConversion"/>
  </si>
  <si>
    <t>* 4대보험(건강,연금,고용,산재)</t>
    <phoneticPr fontId="1" type="noConversion"/>
  </si>
  <si>
    <t>* 차량연료, 차량수리</t>
    <phoneticPr fontId="1" type="noConversion"/>
  </si>
  <si>
    <t>* 보험, 자동차세, 환경부담금</t>
    <phoneticPr fontId="1" type="noConversion"/>
  </si>
  <si>
    <r>
      <t xml:space="preserve">세출경비의 부족이 생겼을 때는 사회복지시설 재무 </t>
    </r>
    <r>
      <rPr>
        <sz val="11"/>
        <color theme="1"/>
        <rFont val="맑은 고딕"/>
        <family val="3"/>
        <charset val="129"/>
      </rPr>
      <t>•</t>
    </r>
    <r>
      <rPr>
        <sz val="11"/>
        <color theme="1"/>
        <rFont val="맑은 고딕"/>
        <family val="2"/>
        <charset val="129"/>
      </rPr>
      <t xml:space="preserve"> 회계 규칙에 의거 예산을 전용 할 수 있다. 단 보조금의 경우 영동군의 사전 승인을 받는다.</t>
    </r>
    <phoneticPr fontId="1" type="noConversion"/>
  </si>
  <si>
    <t>* 전기, 인터넷, 전화, 가스 등</t>
    <phoneticPr fontId="1" type="noConversion"/>
  </si>
  <si>
    <t>세출명세서</t>
    <phoneticPr fontId="1" type="noConversion"/>
  </si>
  <si>
    <t xml:space="preserve"> * 예금이자수입</t>
    <phoneticPr fontId="1" type="noConversion"/>
  </si>
  <si>
    <t xml:space="preserve"> </t>
    <phoneticPr fontId="1" type="noConversion"/>
  </si>
  <si>
    <t>지역연계프로그램사업비</t>
    <phoneticPr fontId="1" type="noConversion"/>
  </si>
  <si>
    <t>지역연계프로그램사업비</t>
    <phoneticPr fontId="1" type="noConversion"/>
  </si>
  <si>
    <t xml:space="preserve">  대우수당</t>
    <phoneticPr fontId="1" type="noConversion"/>
  </si>
  <si>
    <t xml:space="preserve"> * 종사자수당 = 대우수당   </t>
    <phoneticPr fontId="1" type="noConversion"/>
  </si>
  <si>
    <t>강미현</t>
    <phoneticPr fontId="1" type="noConversion"/>
  </si>
  <si>
    <t xml:space="preserve"> * 공제액 = 4대보험 + 소득세</t>
    <phoneticPr fontId="1" type="noConversion"/>
  </si>
  <si>
    <t>2023년도 예산서</t>
    <phoneticPr fontId="1" type="noConversion"/>
  </si>
  <si>
    <t>( 합202,600,000- )</t>
    <phoneticPr fontId="1" type="noConversion"/>
  </si>
  <si>
    <t>( 합 202,600,000- )</t>
    <phoneticPr fontId="1" type="noConversion"/>
  </si>
  <si>
    <t>2022년예산(A)</t>
    <phoneticPr fontId="1" type="noConversion"/>
  </si>
  <si>
    <t>2023년예산(B)</t>
    <phoneticPr fontId="1" type="noConversion"/>
  </si>
  <si>
    <t>교재교구비</t>
    <phoneticPr fontId="1" type="noConversion"/>
  </si>
  <si>
    <t>2022년 예산(A)</t>
    <phoneticPr fontId="1" type="noConversion"/>
  </si>
  <si>
    <t>2023년 예산(B)</t>
    <phoneticPr fontId="1" type="noConversion"/>
  </si>
  <si>
    <t xml:space="preserve">* 2023년 호봉제 상향 예정 </t>
    <phoneticPr fontId="1" type="noConversion"/>
  </si>
  <si>
    <t>* 대우수당 지원금 증액 예상</t>
    <phoneticPr fontId="1" type="noConversion"/>
  </si>
  <si>
    <t xml:space="preserve"> 2023년 영동지역아동센터 예산은 다음과 같다.</t>
    <phoneticPr fontId="1" type="noConversion"/>
  </si>
  <si>
    <t xml:space="preserve"> * 2022년 10월 급여 기준임.</t>
    <phoneticPr fontId="1" type="noConversion"/>
  </si>
  <si>
    <t xml:space="preserve">-센터장 :350만원x12=4,200만원 </t>
    <phoneticPr fontId="1" type="noConversion"/>
  </si>
  <si>
    <t xml:space="preserve">-생활복지사 : 300만원x12=3,600만원
-대체인력 급여:1,800만원
=============================
          총 96,000,000원
</t>
    <phoneticPr fontId="1" type="noConversion"/>
  </si>
  <si>
    <t>*기본운영비 : 7,000,000x12개월=84,000,000원(호봉제도입)
*급식비 : 일단가7,500x29명x250일=54,375,000원(인상)
*추가운영비: 600,000원(1회)
*교재교구비:1,000,000원(1회)
*종사자대우수당:600,000x12개월=7,200,000원
*특화프로그램지원금:2,000,000원(1회)
*기타지원금:13,325,000원(환경개선지원 등)
=====================================
                총 162,500,000원</t>
    <phoneticPr fontId="1" type="noConversion"/>
  </si>
  <si>
    <t>* 프린트대여비: 40,000*12=480,000-
* 홈페이지관리비:50,000*12=600,000-
* 정수기 a/s : 15,000*12=180,000-
* 공기청정기렌탈료: 50,000*12=600,000-
* 안심알리미: 30,000*12=360,000-
* 사무실문구류:50,000*12=360,000-
* 기타 : 120,000*12=1,420,000-        
==============================
                  총 4,000,000-</t>
    <phoneticPr fontId="1" type="noConversion"/>
  </si>
  <si>
    <t>*신차 배정시 보험금 200만원
*신차 배정시 취등록세 200만원
*기타 시설장비유지비 410만원
========================
총 8,100,000원</t>
    <phoneticPr fontId="1" type="noConversion"/>
  </si>
  <si>
    <t>* 작은도서관 도서구입비 지원 예정</t>
    <phoneticPr fontId="1" type="noConversion"/>
  </si>
  <si>
    <t>*교재교구비 군 지원: 100만원
*교재교구비 기타지원: 100만원</t>
    <phoneticPr fontId="1" type="noConversion"/>
  </si>
  <si>
    <t>* 약품 구입 및 응급치료비 : 50만원</t>
    <phoneticPr fontId="1" type="noConversion"/>
  </si>
  <si>
    <t>* 어린이날 및 한마음체육대회, 어깨동무페스티벌 등</t>
    <phoneticPr fontId="1" type="noConversion"/>
  </si>
  <si>
    <t>*급식비지원 1식 6,000에서 7,500원 상향 예정
( 7,500x29명x250일=54,375,000)</t>
    <phoneticPr fontId="1" type="noConversion"/>
  </si>
  <si>
    <t>* 학습지 구입 및 교육체험학습 : 150만원</t>
    <phoneticPr fontId="1" type="noConversion"/>
  </si>
  <si>
    <t>* 캠프 참가 및 워터파크, 놀이동산 체험 :300만원</t>
    <phoneticPr fontId="1" type="noConversion"/>
  </si>
  <si>
    <t>* 정서지원프로그램비 및  연말시상 등: 300만원</t>
    <phoneticPr fontId="1" type="noConversion"/>
  </si>
  <si>
    <t>* 2022년 차량지원금 650만원 예치중 2023년 신차배정 예정</t>
    <phoneticPr fontId="1" type="noConversion"/>
  </si>
  <si>
    <t xml:space="preserve"> * 지정후원금(차량지원)및 자선냄비 후원금  예상
    (신차 지원시 취등록세 및 보험금 납부 예정)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</si>
</sst>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u/>
      <sz val="11"/>
      <color theme="1"/>
      <name val="맑은 고딕"/>
      <family val="2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24"/>
      <color theme="1"/>
      <name val="맑은 고딕"/>
      <family val="2"/>
      <charset val="129"/>
      <scheme val="minor"/>
    </font>
    <font>
      <sz val="24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36"/>
      <color rgb="FFFF0000"/>
      <name val="맑은 고딕"/>
      <family val="2"/>
      <charset val="129"/>
      <scheme val="minor"/>
    </font>
    <font>
      <sz val="36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right" vertical="center" wrapText="1"/>
    </xf>
    <xf numFmtId="176" fontId="14" fillId="4" borderId="3" xfId="0" applyNumberFormat="1" applyFont="1" applyFill="1" applyBorder="1" applyAlignment="1">
      <alignment horizontal="right" vertical="center" wrapText="1"/>
    </xf>
    <xf numFmtId="49" fontId="4" fillId="2" borderId="9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4" fillId="3" borderId="11" xfId="0" applyNumberFormat="1" applyFont="1" applyFill="1" applyBorder="1" applyAlignment="1">
      <alignment horizontal="left" vertical="center" wrapText="1"/>
    </xf>
    <xf numFmtId="49" fontId="4" fillId="3" borderId="12" xfId="0" applyNumberFormat="1" applyFont="1" applyFill="1" applyBorder="1" applyAlignment="1">
      <alignment horizontal="left" vertical="center" wrapText="1"/>
    </xf>
    <xf numFmtId="0" fontId="0" fillId="0" borderId="11" xfId="0" applyBorder="1">
      <alignment vertical="center"/>
    </xf>
    <xf numFmtId="49" fontId="4" fillId="2" borderId="13" xfId="0" applyNumberFormat="1" applyFont="1" applyFill="1" applyBorder="1" applyAlignment="1">
      <alignment horizontal="left" vertical="center" wrapText="1"/>
    </xf>
    <xf numFmtId="49" fontId="4" fillId="3" borderId="13" xfId="0" applyNumberFormat="1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49" fontId="4" fillId="2" borderId="13" xfId="0" applyNumberFormat="1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vertical="center" wrapText="1"/>
    </xf>
    <xf numFmtId="0" fontId="0" fillId="3" borderId="3" xfId="0" applyFill="1" applyBorder="1">
      <alignment vertical="center"/>
    </xf>
    <xf numFmtId="176" fontId="13" fillId="5" borderId="3" xfId="0" applyNumberFormat="1" applyFont="1" applyFill="1" applyBorder="1">
      <alignment vertical="center"/>
    </xf>
    <xf numFmtId="176" fontId="4" fillId="5" borderId="3" xfId="0" applyNumberFormat="1" applyFont="1" applyFill="1" applyBorder="1" applyAlignment="1">
      <alignment horizontal="right" vertical="center" wrapText="1"/>
    </xf>
    <xf numFmtId="49" fontId="4" fillId="5" borderId="3" xfId="0" applyNumberFormat="1" applyFont="1" applyFill="1" applyBorder="1" applyAlignment="1">
      <alignment horizontal="left" vertical="center" wrapText="1"/>
    </xf>
    <xf numFmtId="0" fontId="15" fillId="5" borderId="3" xfId="0" applyFont="1" applyFill="1" applyBorder="1">
      <alignment vertical="center"/>
    </xf>
    <xf numFmtId="0" fontId="13" fillId="5" borderId="3" xfId="0" applyFont="1" applyFill="1" applyBorder="1">
      <alignment vertical="center"/>
    </xf>
    <xf numFmtId="49" fontId="4" fillId="3" borderId="8" xfId="0" applyNumberFormat="1" applyFont="1" applyFill="1" applyBorder="1" applyAlignment="1">
      <alignment horizontal="left" vertical="center" wrapText="1"/>
    </xf>
    <xf numFmtId="0" fontId="0" fillId="0" borderId="8" xfId="0" applyBorder="1">
      <alignment vertical="center"/>
    </xf>
    <xf numFmtId="176" fontId="14" fillId="4" borderId="1" xfId="0" applyNumberFormat="1" applyFont="1" applyFill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vertical="center" wrapText="1"/>
    </xf>
    <xf numFmtId="0" fontId="16" fillId="0" borderId="0" xfId="0" applyFont="1">
      <alignment vertical="center"/>
    </xf>
    <xf numFmtId="176" fontId="0" fillId="0" borderId="0" xfId="0" applyNumberFormat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4" xfId="0" applyBorder="1">
      <alignment vertical="center"/>
    </xf>
    <xf numFmtId="176" fontId="4" fillId="2" borderId="6" xfId="0" applyNumberFormat="1" applyFont="1" applyFill="1" applyBorder="1" applyAlignment="1">
      <alignment horizontal="right" vertical="center" wrapText="1"/>
    </xf>
    <xf numFmtId="176" fontId="4" fillId="2" borderId="15" xfId="0" applyNumberFormat="1" applyFont="1" applyFill="1" applyBorder="1" applyAlignment="1">
      <alignment horizontal="right" vertical="center" wrapText="1"/>
    </xf>
    <xf numFmtId="49" fontId="4" fillId="2" borderId="17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right" vertical="center" wrapText="1"/>
    </xf>
    <xf numFmtId="49" fontId="4" fillId="2" borderId="14" xfId="0" applyNumberFormat="1" applyFont="1" applyFill="1" applyBorder="1" applyAlignment="1">
      <alignment horizontal="right" vertical="center" wrapText="1"/>
    </xf>
    <xf numFmtId="49" fontId="4" fillId="2" borderId="7" xfId="0" applyNumberFormat="1" applyFont="1" applyFill="1" applyBorder="1" applyAlignment="1">
      <alignment horizontal="right" vertical="center" wrapText="1"/>
    </xf>
    <xf numFmtId="178" fontId="4" fillId="2" borderId="6" xfId="0" applyNumberFormat="1" applyFont="1" applyFill="1" applyBorder="1" applyAlignment="1">
      <alignment horizontal="right" vertical="center" wrapText="1"/>
    </xf>
    <xf numFmtId="178" fontId="13" fillId="0" borderId="15" xfId="0" applyNumberFormat="1" applyFont="1" applyBorder="1" applyAlignment="1">
      <alignment horizontal="right" vertical="center" wrapText="1"/>
    </xf>
    <xf numFmtId="49" fontId="4" fillId="2" borderId="15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178" fontId="4" fillId="2" borderId="15" xfId="0" applyNumberFormat="1" applyFont="1" applyFill="1" applyBorder="1" applyAlignment="1">
      <alignment horizontal="right" vertical="center" wrapText="1"/>
    </xf>
    <xf numFmtId="178" fontId="15" fillId="0" borderId="6" xfId="0" applyNumberFormat="1" applyFont="1" applyBorder="1" applyAlignment="1">
      <alignment horizontal="right" vertical="center" wrapText="1"/>
    </xf>
    <xf numFmtId="178" fontId="15" fillId="0" borderId="15" xfId="0" applyNumberFormat="1" applyFont="1" applyBorder="1" applyAlignment="1">
      <alignment horizontal="right" vertical="center" wrapText="1"/>
    </xf>
    <xf numFmtId="178" fontId="15" fillId="0" borderId="17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vertical="center"/>
    </xf>
    <xf numFmtId="176" fontId="4" fillId="5" borderId="3" xfId="0" applyNumberFormat="1" applyFont="1" applyFill="1" applyBorder="1" applyAlignment="1">
      <alignment vertical="center" wrapText="1"/>
    </xf>
    <xf numFmtId="176" fontId="4" fillId="2" borderId="3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vertical="center" wrapText="1"/>
    </xf>
    <xf numFmtId="0" fontId="13" fillId="0" borderId="15" xfId="0" applyFont="1" applyBorder="1" applyAlignment="1">
      <alignment vertical="center"/>
    </xf>
    <xf numFmtId="176" fontId="4" fillId="2" borderId="17" xfId="0" applyNumberFormat="1" applyFont="1" applyFill="1" applyBorder="1" applyAlignment="1">
      <alignment horizontal="right" vertical="center" wrapText="1"/>
    </xf>
    <xf numFmtId="176" fontId="14" fillId="4" borderId="3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178" fontId="4" fillId="2" borderId="17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78" fontId="4" fillId="2" borderId="17" xfId="0" applyNumberFormat="1" applyFont="1" applyFill="1" applyBorder="1" applyAlignment="1">
      <alignment vertical="center" wrapText="1"/>
    </xf>
    <xf numFmtId="49" fontId="13" fillId="5" borderId="6" xfId="0" applyNumberFormat="1" applyFont="1" applyFill="1" applyBorder="1" applyAlignment="1">
      <alignment horizontal="left" vertical="center" wrapText="1"/>
    </xf>
    <xf numFmtId="176" fontId="13" fillId="5" borderId="11" xfId="0" applyNumberFormat="1" applyFont="1" applyFill="1" applyBorder="1" applyAlignment="1">
      <alignment horizontal="right" vertical="center" wrapText="1"/>
    </xf>
    <xf numFmtId="49" fontId="4" fillId="5" borderId="11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178" fontId="0" fillId="0" borderId="3" xfId="0" applyNumberFormat="1" applyBorder="1" applyAlignment="1">
      <alignment horizontal="right" vertical="center" wrapText="1"/>
    </xf>
    <xf numFmtId="178" fontId="0" fillId="0" borderId="0" xfId="0" applyNumberFormat="1" applyFill="1" applyBorder="1" applyAlignment="1">
      <alignment horizontal="righ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13" fillId="2" borderId="3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0" fontId="0" fillId="0" borderId="12" xfId="0" applyBorder="1">
      <alignment vertical="center"/>
    </xf>
    <xf numFmtId="0" fontId="4" fillId="2" borderId="23" xfId="0" applyFont="1" applyFill="1" applyBorder="1" applyAlignment="1">
      <alignment horizontal="center" vertical="center" wrapText="1"/>
    </xf>
    <xf numFmtId="49" fontId="4" fillId="3" borderId="22" xfId="0" applyNumberFormat="1" applyFont="1" applyFill="1" applyBorder="1" applyAlignment="1">
      <alignment horizontal="left" vertical="center" wrapText="1"/>
    </xf>
    <xf numFmtId="177" fontId="4" fillId="3" borderId="23" xfId="0" applyNumberFormat="1" applyFont="1" applyFill="1" applyBorder="1" applyAlignment="1">
      <alignment horizontal="right" vertical="center" wrapText="1"/>
    </xf>
    <xf numFmtId="49" fontId="4" fillId="2" borderId="22" xfId="0" applyNumberFormat="1" applyFont="1" applyFill="1" applyBorder="1" applyAlignment="1">
      <alignment horizontal="left" vertical="center" wrapText="1"/>
    </xf>
    <xf numFmtId="177" fontId="4" fillId="2" borderId="23" xfId="0" applyNumberFormat="1" applyFont="1" applyFill="1" applyBorder="1" applyAlignment="1">
      <alignment horizontal="right" vertical="center" wrapText="1"/>
    </xf>
    <xf numFmtId="49" fontId="4" fillId="2" borderId="24" xfId="0" applyNumberFormat="1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horizontal="left" vertical="center" wrapText="1"/>
    </xf>
    <xf numFmtId="176" fontId="4" fillId="2" borderId="25" xfId="0" applyNumberFormat="1" applyFont="1" applyFill="1" applyBorder="1" applyAlignment="1">
      <alignment horizontal="right" vertical="center" wrapText="1"/>
    </xf>
    <xf numFmtId="177" fontId="4" fillId="2" borderId="26" xfId="0" applyNumberFormat="1" applyFont="1" applyFill="1" applyBorder="1" applyAlignment="1">
      <alignment horizontal="right" vertical="center" wrapText="1"/>
    </xf>
    <xf numFmtId="0" fontId="0" fillId="0" borderId="22" xfId="0" applyBorder="1">
      <alignment vertical="center"/>
    </xf>
    <xf numFmtId="177" fontId="4" fillId="5" borderId="23" xfId="0" applyNumberFormat="1" applyFont="1" applyFill="1" applyBorder="1" applyAlignment="1">
      <alignment horizontal="right" vertical="center" wrapText="1"/>
    </xf>
    <xf numFmtId="176" fontId="14" fillId="4" borderId="25" xfId="0" applyNumberFormat="1" applyFont="1" applyFill="1" applyBorder="1" applyAlignment="1">
      <alignment horizontal="right" vertical="center" wrapText="1"/>
    </xf>
    <xf numFmtId="177" fontId="14" fillId="4" borderId="26" xfId="0" applyNumberFormat="1" applyFont="1" applyFill="1" applyBorder="1" applyAlignment="1">
      <alignment horizontal="right"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176" fontId="4" fillId="2" borderId="23" xfId="0" applyNumberFormat="1" applyFont="1" applyFill="1" applyBorder="1" applyAlignment="1">
      <alignment horizontal="right" vertical="center" wrapText="1"/>
    </xf>
    <xf numFmtId="176" fontId="14" fillId="4" borderId="30" xfId="0" applyNumberFormat="1" applyFont="1" applyFill="1" applyBorder="1" applyAlignment="1">
      <alignment horizontal="right" vertical="center" wrapText="1"/>
    </xf>
    <xf numFmtId="177" fontId="14" fillId="4" borderId="3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6" borderId="3" xfId="0" applyFill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176" fontId="4" fillId="2" borderId="11" xfId="0" applyNumberFormat="1" applyFont="1" applyFill="1" applyBorder="1" applyAlignment="1">
      <alignment horizontal="right" vertical="center" wrapText="1"/>
    </xf>
    <xf numFmtId="49" fontId="4" fillId="5" borderId="6" xfId="0" applyNumberFormat="1" applyFont="1" applyFill="1" applyBorder="1" applyAlignment="1">
      <alignment horizontal="left" vertical="center" wrapText="1"/>
    </xf>
    <xf numFmtId="49" fontId="4" fillId="5" borderId="15" xfId="0" applyNumberFormat="1" applyFont="1" applyFill="1" applyBorder="1" applyAlignment="1">
      <alignment horizontal="left" vertical="center" wrapText="1"/>
    </xf>
    <xf numFmtId="176" fontId="4" fillId="5" borderId="11" xfId="0" applyNumberFormat="1" applyFont="1" applyFill="1" applyBorder="1" applyAlignment="1">
      <alignment horizontal="righ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49" fontId="15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left" vertical="center" wrapText="1"/>
    </xf>
    <xf numFmtId="49" fontId="4" fillId="5" borderId="8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 wrapText="1"/>
    </xf>
    <xf numFmtId="49" fontId="4" fillId="5" borderId="9" xfId="0" applyNumberFormat="1" applyFont="1" applyFill="1" applyBorder="1" applyAlignment="1">
      <alignment vertical="center" wrapText="1"/>
    </xf>
    <xf numFmtId="49" fontId="4" fillId="5" borderId="8" xfId="0" applyNumberFormat="1" applyFont="1" applyFill="1" applyBorder="1" applyAlignment="1">
      <alignment vertical="center" wrapText="1"/>
    </xf>
    <xf numFmtId="176" fontId="4" fillId="2" borderId="11" xfId="0" applyNumberFormat="1" applyFont="1" applyFill="1" applyBorder="1" applyAlignment="1">
      <alignment horizontal="right" vertical="center" wrapText="1"/>
    </xf>
    <xf numFmtId="176" fontId="4" fillId="2" borderId="12" xfId="0" applyNumberFormat="1" applyFont="1" applyFill="1" applyBorder="1" applyAlignment="1">
      <alignment horizontal="right" vertical="center" wrapText="1"/>
    </xf>
    <xf numFmtId="176" fontId="4" fillId="5" borderId="11" xfId="0" applyNumberFormat="1" applyFont="1" applyFill="1" applyBorder="1" applyAlignment="1">
      <alignment horizontal="right" vertical="center" wrapText="1"/>
    </xf>
    <xf numFmtId="176" fontId="4" fillId="5" borderId="12" xfId="0" applyNumberFormat="1" applyFont="1" applyFill="1" applyBorder="1" applyAlignment="1">
      <alignment horizontal="right" vertical="center" wrapText="1"/>
    </xf>
    <xf numFmtId="176" fontId="4" fillId="5" borderId="11" xfId="0" applyNumberFormat="1" applyFont="1" applyFill="1" applyBorder="1" applyAlignment="1">
      <alignment vertical="center" wrapText="1"/>
    </xf>
    <xf numFmtId="176" fontId="4" fillId="5" borderId="12" xfId="0" applyNumberFormat="1" applyFont="1" applyFill="1" applyBorder="1" applyAlignment="1">
      <alignment vertical="center" wrapText="1"/>
    </xf>
    <xf numFmtId="0" fontId="13" fillId="0" borderId="18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right" vertical="center" wrapText="1"/>
    </xf>
    <xf numFmtId="49" fontId="4" fillId="5" borderId="18" xfId="0" applyNumberFormat="1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left" vertical="center" wrapText="1"/>
    </xf>
    <xf numFmtId="49" fontId="4" fillId="5" borderId="17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left" vertical="center" wrapText="1"/>
    </xf>
    <xf numFmtId="49" fontId="13" fillId="5" borderId="9" xfId="0" applyNumberFormat="1" applyFont="1" applyFill="1" applyBorder="1" applyAlignment="1">
      <alignment horizontal="left" vertical="center" wrapText="1"/>
    </xf>
    <xf numFmtId="49" fontId="13" fillId="5" borderId="8" xfId="0" applyNumberFormat="1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21"/>
  <sheetViews>
    <sheetView workbookViewId="0">
      <selection activeCell="A12" sqref="A12:M12"/>
    </sheetView>
  </sheetViews>
  <sheetFormatPr defaultRowHeight="16.5" x14ac:dyDescent="0.3"/>
  <sheetData>
    <row r="5" spans="1:13" ht="54" x14ac:dyDescent="0.3">
      <c r="A5" s="118" t="s">
        <v>143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12" spans="1:13" ht="38.25" x14ac:dyDescent="0.3">
      <c r="A12" s="120" t="s">
        <v>168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21" spans="1:13" ht="31.5" x14ac:dyDescent="0.3">
      <c r="A21" s="122" t="s">
        <v>111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</sheetData>
  <mergeCells count="3">
    <mergeCell ref="A5:M5"/>
    <mergeCell ref="A12:M12"/>
    <mergeCell ref="A21:M21"/>
  </mergeCells>
  <phoneticPr fontId="1" type="noConversion"/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25"/>
  <sheetViews>
    <sheetView zoomScaleNormal="100" workbookViewId="0">
      <selection activeCell="H7" sqref="H7"/>
    </sheetView>
  </sheetViews>
  <sheetFormatPr defaultRowHeight="16.5" x14ac:dyDescent="0.3"/>
  <cols>
    <col min="2" max="2" width="9" style="4"/>
    <col min="4" max="4" width="18.375" bestFit="1" customWidth="1"/>
  </cols>
  <sheetData>
    <row r="2" spans="2:15" ht="56.25" customHeight="1" x14ac:dyDescent="0.3">
      <c r="B2" s="125" t="s">
        <v>65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4" spans="2:15" ht="18.75" customHeight="1" x14ac:dyDescent="0.3">
      <c r="B4" s="4" t="s">
        <v>76</v>
      </c>
      <c r="C4" s="124" t="s">
        <v>178</v>
      </c>
      <c r="D4" s="124"/>
      <c r="E4" s="124"/>
      <c r="F4" s="124"/>
      <c r="G4" s="124"/>
      <c r="H4" s="124"/>
      <c r="I4" s="124"/>
    </row>
    <row r="5" spans="2:15" ht="18.75" customHeight="1" x14ac:dyDescent="0.3">
      <c r="C5" s="1" t="s">
        <v>66</v>
      </c>
      <c r="D5" s="36">
        <v>202600000</v>
      </c>
      <c r="E5" t="s">
        <v>112</v>
      </c>
    </row>
    <row r="6" spans="2:15" ht="18.75" customHeight="1" x14ac:dyDescent="0.3">
      <c r="C6" s="1" t="s">
        <v>67</v>
      </c>
      <c r="D6" s="36">
        <v>202600000</v>
      </c>
      <c r="E6" s="124" t="s">
        <v>113</v>
      </c>
      <c r="F6" s="124"/>
      <c r="G6" s="124"/>
    </row>
    <row r="7" spans="2:15" ht="18.75" customHeight="1" x14ac:dyDescent="0.3"/>
    <row r="8" spans="2:15" ht="18.75" customHeight="1" x14ac:dyDescent="0.3">
      <c r="B8" s="4" t="s">
        <v>77</v>
      </c>
      <c r="C8" s="124" t="s">
        <v>78</v>
      </c>
      <c r="D8" s="124"/>
      <c r="E8" s="124"/>
      <c r="F8" s="124"/>
      <c r="G8" s="124"/>
      <c r="H8" s="124"/>
      <c r="I8" s="124"/>
    </row>
    <row r="9" spans="2:15" ht="18.75" customHeight="1" x14ac:dyDescent="0.3">
      <c r="C9" s="1" t="s">
        <v>66</v>
      </c>
      <c r="D9" t="s">
        <v>68</v>
      </c>
      <c r="E9" s="127">
        <v>162500000</v>
      </c>
      <c r="F9" s="127"/>
      <c r="G9" t="s">
        <v>114</v>
      </c>
    </row>
    <row r="10" spans="2:15" ht="18.75" customHeight="1" x14ac:dyDescent="0.3">
      <c r="D10" t="s">
        <v>69</v>
      </c>
      <c r="E10" s="127">
        <v>24300000</v>
      </c>
      <c r="F10" s="127"/>
      <c r="G10" t="s">
        <v>114</v>
      </c>
    </row>
    <row r="11" spans="2:15" ht="18.75" customHeight="1" x14ac:dyDescent="0.3">
      <c r="D11" t="s">
        <v>70</v>
      </c>
      <c r="E11" s="127"/>
      <c r="F11" s="127"/>
      <c r="G11" t="s">
        <v>114</v>
      </c>
    </row>
    <row r="12" spans="2:15" ht="18.75" customHeight="1" x14ac:dyDescent="0.3">
      <c r="D12" t="s">
        <v>115</v>
      </c>
      <c r="E12" s="127">
        <v>15800000</v>
      </c>
      <c r="F12" s="127"/>
      <c r="G12" t="s">
        <v>114</v>
      </c>
      <c r="H12" t="s">
        <v>169</v>
      </c>
      <c r="L12" s="35"/>
    </row>
    <row r="13" spans="2:15" ht="18.75" customHeight="1" x14ac:dyDescent="0.3"/>
    <row r="14" spans="2:15" ht="18.75" customHeight="1" x14ac:dyDescent="0.3">
      <c r="C14" s="1" t="s">
        <v>67</v>
      </c>
      <c r="D14" t="s">
        <v>71</v>
      </c>
      <c r="E14" s="127">
        <v>114500000</v>
      </c>
      <c r="F14" s="127"/>
      <c r="G14" t="s">
        <v>114</v>
      </c>
    </row>
    <row r="15" spans="2:15" ht="18.75" customHeight="1" x14ac:dyDescent="0.3">
      <c r="D15" t="s">
        <v>72</v>
      </c>
      <c r="E15" s="127">
        <v>11900000</v>
      </c>
      <c r="F15" s="127"/>
      <c r="G15" t="s">
        <v>114</v>
      </c>
    </row>
    <row r="16" spans="2:15" ht="18.75" customHeight="1" x14ac:dyDescent="0.3">
      <c r="D16" t="s">
        <v>73</v>
      </c>
      <c r="E16" s="127">
        <v>67000000</v>
      </c>
      <c r="F16" s="127"/>
      <c r="G16" t="s">
        <v>114</v>
      </c>
    </row>
    <row r="17" spans="2:15" ht="18.75" customHeight="1" x14ac:dyDescent="0.3">
      <c r="D17" t="s">
        <v>74</v>
      </c>
      <c r="E17" s="127">
        <v>9200000</v>
      </c>
      <c r="F17" s="127"/>
      <c r="G17" t="s">
        <v>114</v>
      </c>
      <c r="H17" t="s">
        <v>170</v>
      </c>
    </row>
    <row r="18" spans="2:15" ht="18.75" customHeight="1" x14ac:dyDescent="0.3"/>
    <row r="19" spans="2:15" ht="18.75" customHeight="1" x14ac:dyDescent="0.3">
      <c r="B19" s="4" t="s">
        <v>75</v>
      </c>
      <c r="C19" s="124" t="s">
        <v>79</v>
      </c>
      <c r="D19" s="124"/>
      <c r="E19" s="124"/>
      <c r="F19" s="124"/>
      <c r="G19" s="124"/>
      <c r="H19" s="124"/>
      <c r="I19" s="124"/>
    </row>
    <row r="20" spans="2:15" ht="18.75" customHeight="1" x14ac:dyDescent="0.3"/>
    <row r="21" spans="2:15" ht="18.75" customHeight="1" x14ac:dyDescent="0.3">
      <c r="B21" s="4" t="s">
        <v>80</v>
      </c>
      <c r="C21" s="124" t="s">
        <v>83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spans="2:15" ht="18.75" customHeight="1" x14ac:dyDescent="0.3">
      <c r="C22" s="124" t="s">
        <v>82</v>
      </c>
      <c r="D22" s="124"/>
      <c r="E22" s="124"/>
      <c r="F22" s="124"/>
      <c r="G22" s="124"/>
      <c r="H22" s="124"/>
      <c r="I22" s="124"/>
    </row>
    <row r="23" spans="2:15" ht="18.75" customHeight="1" x14ac:dyDescent="0.3"/>
    <row r="24" spans="2:15" ht="18.75" customHeight="1" x14ac:dyDescent="0.3">
      <c r="B24" s="4" t="s">
        <v>81</v>
      </c>
      <c r="C24" s="124" t="s">
        <v>157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</row>
    <row r="25" spans="2:15" ht="18.75" customHeight="1" x14ac:dyDescent="0.3">
      <c r="C25" s="124"/>
      <c r="D25" s="124"/>
      <c r="E25" s="124"/>
      <c r="F25" s="124"/>
      <c r="G25" s="124"/>
      <c r="H25" s="124"/>
      <c r="I25" s="124"/>
    </row>
  </sheetData>
  <mergeCells count="17">
    <mergeCell ref="E17:F17"/>
    <mergeCell ref="E6:G6"/>
    <mergeCell ref="B2:O2"/>
    <mergeCell ref="C4:I4"/>
    <mergeCell ref="C8:I8"/>
    <mergeCell ref="C25:I25"/>
    <mergeCell ref="E9:F9"/>
    <mergeCell ref="E10:F10"/>
    <mergeCell ref="E11:F11"/>
    <mergeCell ref="E12:F12"/>
    <mergeCell ref="E14:F14"/>
    <mergeCell ref="C21:O21"/>
    <mergeCell ref="C24:O24"/>
    <mergeCell ref="C22:I22"/>
    <mergeCell ref="C19:I19"/>
    <mergeCell ref="E15:F15"/>
    <mergeCell ref="E16:F16"/>
  </mergeCells>
  <phoneticPr fontId="1" type="noConversion"/>
  <pageMargins left="0.7" right="0.7" top="0.75" bottom="0.75" header="0.3" footer="0.3"/>
  <pageSetup paperSize="9" scale="78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32"/>
  <sheetViews>
    <sheetView topLeftCell="B10" zoomScaleNormal="100" workbookViewId="0">
      <selection activeCell="M22" sqref="M22:M31"/>
    </sheetView>
  </sheetViews>
  <sheetFormatPr defaultRowHeight="16.5" x14ac:dyDescent="0.3"/>
  <cols>
    <col min="1" max="1" width="3" customWidth="1"/>
    <col min="2" max="3" width="9" bestFit="1" customWidth="1"/>
    <col min="4" max="4" width="16.625" bestFit="1" customWidth="1"/>
    <col min="5" max="5" width="15" bestFit="1" customWidth="1"/>
    <col min="6" max="6" width="13.875" bestFit="1" customWidth="1"/>
    <col min="7" max="7" width="12.625" bestFit="1" customWidth="1"/>
    <col min="8" max="8" width="7.375" bestFit="1" customWidth="1"/>
    <col min="9" max="9" width="9" bestFit="1" customWidth="1"/>
    <col min="10" max="10" width="8" bestFit="1" customWidth="1"/>
    <col min="11" max="11" width="18.875" bestFit="1" customWidth="1"/>
    <col min="12" max="12" width="15" bestFit="1" customWidth="1"/>
    <col min="13" max="13" width="13.875" bestFit="1" customWidth="1"/>
    <col min="14" max="14" width="12" customWidth="1"/>
    <col min="15" max="15" width="8" bestFit="1" customWidth="1"/>
  </cols>
  <sheetData>
    <row r="1" spans="2:15" ht="27" customHeight="1" thickBot="1" x14ac:dyDescent="0.35">
      <c r="B1" s="128" t="s">
        <v>119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2:15" ht="22.5" customHeight="1" x14ac:dyDescent="0.3">
      <c r="B2" s="135" t="s">
        <v>0</v>
      </c>
      <c r="C2" s="136"/>
      <c r="D2" s="136"/>
      <c r="E2" s="136"/>
      <c r="F2" s="136"/>
      <c r="G2" s="136"/>
      <c r="H2" s="137"/>
      <c r="I2" s="138" t="s">
        <v>1</v>
      </c>
      <c r="J2" s="136"/>
      <c r="K2" s="136"/>
      <c r="L2" s="136"/>
      <c r="M2" s="136"/>
      <c r="N2" s="136"/>
      <c r="O2" s="137"/>
    </row>
    <row r="3" spans="2:15" ht="22.5" customHeight="1" x14ac:dyDescent="0.3">
      <c r="B3" s="139" t="s">
        <v>2</v>
      </c>
      <c r="C3" s="129" t="s">
        <v>3</v>
      </c>
      <c r="D3" s="129" t="s">
        <v>4</v>
      </c>
      <c r="E3" s="129" t="s">
        <v>5</v>
      </c>
      <c r="F3" s="129"/>
      <c r="G3" s="129" t="s">
        <v>6</v>
      </c>
      <c r="H3" s="130"/>
      <c r="I3" s="140" t="s">
        <v>2</v>
      </c>
      <c r="J3" s="129" t="s">
        <v>3</v>
      </c>
      <c r="K3" s="129" t="s">
        <v>4</v>
      </c>
      <c r="L3" s="129" t="s">
        <v>5</v>
      </c>
      <c r="M3" s="129"/>
      <c r="N3" s="129" t="s">
        <v>6</v>
      </c>
      <c r="O3" s="130"/>
    </row>
    <row r="4" spans="2:15" ht="22.5" customHeight="1" x14ac:dyDescent="0.3">
      <c r="B4" s="139"/>
      <c r="C4" s="129"/>
      <c r="D4" s="129"/>
      <c r="E4" s="78" t="s">
        <v>171</v>
      </c>
      <c r="F4" s="100" t="s">
        <v>172</v>
      </c>
      <c r="G4" s="100" t="s">
        <v>7</v>
      </c>
      <c r="H4" s="82" t="s">
        <v>8</v>
      </c>
      <c r="I4" s="140"/>
      <c r="J4" s="129"/>
      <c r="K4" s="129"/>
      <c r="L4" s="102" t="s">
        <v>171</v>
      </c>
      <c r="M4" s="78" t="s">
        <v>172</v>
      </c>
      <c r="N4" s="78" t="s">
        <v>7</v>
      </c>
      <c r="O4" s="82" t="s">
        <v>8</v>
      </c>
    </row>
    <row r="5" spans="2:15" ht="22.5" customHeight="1" x14ac:dyDescent="0.3">
      <c r="B5" s="83" t="s">
        <v>9</v>
      </c>
      <c r="C5" s="9" t="s">
        <v>9</v>
      </c>
      <c r="D5" s="9" t="s">
        <v>10</v>
      </c>
      <c r="E5" s="11">
        <v>153000000</v>
      </c>
      <c r="F5" s="11">
        <v>162500000</v>
      </c>
      <c r="G5" s="11">
        <f>F5-E5</f>
        <v>9500000</v>
      </c>
      <c r="H5" s="84">
        <f>G5/E5*100</f>
        <v>6.2091503267973858</v>
      </c>
      <c r="I5" s="30" t="s">
        <v>11</v>
      </c>
      <c r="J5" s="24"/>
      <c r="K5" s="24"/>
      <c r="L5" s="11">
        <f>L6+L12</f>
        <v>105170000</v>
      </c>
      <c r="M5" s="11">
        <f>M6+M12</f>
        <v>126400000</v>
      </c>
      <c r="N5" s="11">
        <f>M5-L5</f>
        <v>21230000</v>
      </c>
      <c r="O5" s="84">
        <f>N5/L5*100</f>
        <v>20.186364932965674</v>
      </c>
    </row>
    <row r="6" spans="2:15" ht="22.5" customHeight="1" x14ac:dyDescent="0.3">
      <c r="B6" s="83" t="s">
        <v>14</v>
      </c>
      <c r="C6" s="24"/>
      <c r="D6" s="24"/>
      <c r="E6" s="11">
        <v>30000000</v>
      </c>
      <c r="F6" s="11">
        <v>24300000</v>
      </c>
      <c r="G6" s="11">
        <f t="shared" ref="G6:G8" si="0">F6-E6</f>
        <v>-5700000</v>
      </c>
      <c r="H6" s="84">
        <f t="shared" ref="H6:H8" si="1">G6/E6*100</f>
        <v>-19</v>
      </c>
      <c r="I6" s="31"/>
      <c r="J6" s="27" t="s">
        <v>12</v>
      </c>
      <c r="K6" s="28" t="s">
        <v>110</v>
      </c>
      <c r="L6" s="26">
        <f>L7+L8+L9+L10+L11</f>
        <v>91160000</v>
      </c>
      <c r="M6" s="26">
        <f>SUM(M7:M11)</f>
        <v>114500000</v>
      </c>
      <c r="N6" s="26">
        <f t="shared" ref="N6:N32" si="2">M6-L6</f>
        <v>23340000</v>
      </c>
      <c r="O6" s="92">
        <f t="shared" ref="O6:O32" si="3">N6/L6*100</f>
        <v>25.603334795963139</v>
      </c>
    </row>
    <row r="7" spans="2:15" ht="22.5" customHeight="1" x14ac:dyDescent="0.3">
      <c r="B7" s="85"/>
      <c r="C7" s="79" t="s">
        <v>14</v>
      </c>
      <c r="D7" s="79" t="s">
        <v>15</v>
      </c>
      <c r="E7" s="77">
        <v>27000000</v>
      </c>
      <c r="F7" s="77">
        <v>21300000</v>
      </c>
      <c r="G7" s="77">
        <f t="shared" si="0"/>
        <v>-5700000</v>
      </c>
      <c r="H7" s="86">
        <f t="shared" si="1"/>
        <v>-21.111111111111111</v>
      </c>
      <c r="I7" s="80"/>
      <c r="J7" s="2"/>
      <c r="K7" s="79" t="s">
        <v>13</v>
      </c>
      <c r="L7" s="77">
        <v>78800000</v>
      </c>
      <c r="M7" s="77">
        <v>96000000</v>
      </c>
      <c r="N7" s="77">
        <f t="shared" si="2"/>
        <v>17200000</v>
      </c>
      <c r="O7" s="86">
        <f t="shared" si="3"/>
        <v>21.82741116751269</v>
      </c>
    </row>
    <row r="8" spans="2:15" ht="22.5" customHeight="1" x14ac:dyDescent="0.3">
      <c r="B8" s="85"/>
      <c r="C8" s="79"/>
      <c r="D8" s="79" t="s">
        <v>17</v>
      </c>
      <c r="E8" s="77">
        <v>3000000</v>
      </c>
      <c r="F8" s="77">
        <v>3000000</v>
      </c>
      <c r="G8" s="77">
        <f t="shared" si="0"/>
        <v>0</v>
      </c>
      <c r="H8" s="86">
        <f t="shared" si="1"/>
        <v>0</v>
      </c>
      <c r="I8" s="80"/>
      <c r="J8" s="79"/>
      <c r="K8" s="79" t="s">
        <v>16</v>
      </c>
      <c r="L8" s="77">
        <v>400000</v>
      </c>
      <c r="M8" s="77">
        <v>400000</v>
      </c>
      <c r="N8" s="77">
        <f t="shared" si="2"/>
        <v>0</v>
      </c>
      <c r="O8" s="86">
        <f t="shared" si="3"/>
        <v>0</v>
      </c>
    </row>
    <row r="9" spans="2:15" ht="22.5" customHeight="1" x14ac:dyDescent="0.3">
      <c r="B9" s="83" t="s">
        <v>149</v>
      </c>
      <c r="C9" s="24"/>
      <c r="D9" s="24"/>
      <c r="E9" s="11"/>
      <c r="F9" s="11"/>
      <c r="G9" s="11">
        <v>0</v>
      </c>
      <c r="H9" s="84">
        <v>0</v>
      </c>
      <c r="I9" s="80"/>
      <c r="J9" s="79"/>
      <c r="K9" s="79" t="s">
        <v>18</v>
      </c>
      <c r="L9" s="77">
        <v>4400000</v>
      </c>
      <c r="M9" s="77">
        <v>5500000</v>
      </c>
      <c r="N9" s="77">
        <f t="shared" si="2"/>
        <v>1100000</v>
      </c>
      <c r="O9" s="86">
        <f t="shared" si="3"/>
        <v>25</v>
      </c>
    </row>
    <row r="10" spans="2:15" ht="22.5" customHeight="1" x14ac:dyDescent="0.3">
      <c r="B10" s="85"/>
      <c r="C10" s="79" t="s">
        <v>19</v>
      </c>
      <c r="D10" s="79" t="s">
        <v>108</v>
      </c>
      <c r="E10" s="77"/>
      <c r="F10" s="77"/>
      <c r="G10" s="77">
        <f t="shared" ref="G10:G15" si="4">F10-E10</f>
        <v>0</v>
      </c>
      <c r="H10" s="86">
        <v>0</v>
      </c>
      <c r="I10" s="80"/>
      <c r="J10" s="79"/>
      <c r="K10" s="79" t="s">
        <v>146</v>
      </c>
      <c r="L10" s="77">
        <v>3840000</v>
      </c>
      <c r="M10" s="77">
        <v>5400000</v>
      </c>
      <c r="N10" s="77">
        <f t="shared" si="2"/>
        <v>1560000</v>
      </c>
      <c r="O10" s="86">
        <f t="shared" si="3"/>
        <v>40.625</v>
      </c>
    </row>
    <row r="11" spans="2:15" ht="22.5" customHeight="1" x14ac:dyDescent="0.3">
      <c r="B11" s="85"/>
      <c r="C11" s="79"/>
      <c r="D11" s="79" t="s">
        <v>107</v>
      </c>
      <c r="E11" s="77"/>
      <c r="F11" s="77"/>
      <c r="G11" s="77">
        <f t="shared" si="4"/>
        <v>0</v>
      </c>
      <c r="H11" s="86">
        <v>0</v>
      </c>
      <c r="I11" s="80"/>
      <c r="J11" s="79"/>
      <c r="K11" s="79" t="s">
        <v>145</v>
      </c>
      <c r="L11" s="77">
        <v>3720000</v>
      </c>
      <c r="M11" s="77">
        <v>7200000</v>
      </c>
      <c r="N11" s="77">
        <f t="shared" si="2"/>
        <v>3480000</v>
      </c>
      <c r="O11" s="86">
        <f t="shared" si="3"/>
        <v>93.548387096774192</v>
      </c>
    </row>
    <row r="12" spans="2:15" ht="22.5" customHeight="1" x14ac:dyDescent="0.3">
      <c r="B12" s="83" t="s">
        <v>20</v>
      </c>
      <c r="C12" s="9" t="s">
        <v>20</v>
      </c>
      <c r="D12" s="9" t="s">
        <v>21</v>
      </c>
      <c r="E12" s="11">
        <v>4900000</v>
      </c>
      <c r="F12" s="11">
        <v>10000000</v>
      </c>
      <c r="G12" s="11">
        <f t="shared" si="4"/>
        <v>5100000</v>
      </c>
      <c r="H12" s="84">
        <f>G12/E12*100</f>
        <v>104.08163265306123</v>
      </c>
      <c r="I12" s="80"/>
      <c r="J12" s="27" t="s">
        <v>22</v>
      </c>
      <c r="K12" s="29" t="s">
        <v>110</v>
      </c>
      <c r="L12" s="26">
        <f>L13+L14+L15+L16+L17</f>
        <v>14010000</v>
      </c>
      <c r="M12" s="26">
        <f>M13+M14+M15+M16+M17</f>
        <v>11900000</v>
      </c>
      <c r="N12" s="26">
        <f t="shared" si="2"/>
        <v>-2110000</v>
      </c>
      <c r="O12" s="92">
        <f t="shared" si="3"/>
        <v>-15.060670949321914</v>
      </c>
    </row>
    <row r="13" spans="2:15" ht="22.5" customHeight="1" x14ac:dyDescent="0.3">
      <c r="B13" s="83" t="s">
        <v>24</v>
      </c>
      <c r="C13" s="9"/>
      <c r="D13" s="24"/>
      <c r="E13" s="11">
        <v>100000</v>
      </c>
      <c r="F13" s="11">
        <v>5800000</v>
      </c>
      <c r="G13" s="11">
        <f t="shared" si="4"/>
        <v>5700000</v>
      </c>
      <c r="H13" s="84">
        <f>G13/E13*100</f>
        <v>5700</v>
      </c>
      <c r="I13" s="80"/>
      <c r="J13" s="79"/>
      <c r="K13" s="79" t="s">
        <v>23</v>
      </c>
      <c r="L13" s="77">
        <v>2700000</v>
      </c>
      <c r="M13" s="77">
        <v>4000000</v>
      </c>
      <c r="N13" s="77">
        <f t="shared" si="2"/>
        <v>1300000</v>
      </c>
      <c r="O13" s="86">
        <f t="shared" si="3"/>
        <v>48.148148148148145</v>
      </c>
    </row>
    <row r="14" spans="2:15" ht="22.5" customHeight="1" x14ac:dyDescent="0.3">
      <c r="B14" s="85"/>
      <c r="C14" s="79" t="s">
        <v>24</v>
      </c>
      <c r="D14" s="79" t="s">
        <v>25</v>
      </c>
      <c r="E14" s="77">
        <v>30000</v>
      </c>
      <c r="F14" s="77">
        <v>300000</v>
      </c>
      <c r="G14" s="77">
        <f t="shared" si="4"/>
        <v>270000</v>
      </c>
      <c r="H14" s="86">
        <f>G14/E14*100</f>
        <v>900</v>
      </c>
      <c r="I14" s="80"/>
      <c r="J14" s="79"/>
      <c r="K14" s="79" t="s">
        <v>26</v>
      </c>
      <c r="L14" s="77">
        <v>1800000</v>
      </c>
      <c r="M14" s="77">
        <v>2400000</v>
      </c>
      <c r="N14" s="77">
        <f t="shared" si="2"/>
        <v>600000</v>
      </c>
      <c r="O14" s="86">
        <f t="shared" si="3"/>
        <v>33.333333333333329</v>
      </c>
    </row>
    <row r="15" spans="2:15" ht="22.5" customHeight="1" thickBot="1" x14ac:dyDescent="0.35">
      <c r="B15" s="87" t="s">
        <v>29</v>
      </c>
      <c r="C15" s="88" t="s">
        <v>29</v>
      </c>
      <c r="D15" s="88" t="s">
        <v>27</v>
      </c>
      <c r="E15" s="89">
        <v>70000</v>
      </c>
      <c r="F15" s="89">
        <v>5500000</v>
      </c>
      <c r="G15" s="89">
        <f t="shared" si="4"/>
        <v>5430000</v>
      </c>
      <c r="H15" s="90">
        <f>G15/E15*100</f>
        <v>7757.1428571428569</v>
      </c>
      <c r="I15" s="80"/>
      <c r="J15" s="79"/>
      <c r="K15" s="79" t="s">
        <v>28</v>
      </c>
      <c r="L15" s="77">
        <v>1040000</v>
      </c>
      <c r="M15" s="77">
        <v>1500000</v>
      </c>
      <c r="N15" s="77">
        <f t="shared" si="2"/>
        <v>460000</v>
      </c>
      <c r="O15" s="86">
        <f t="shared" si="3"/>
        <v>44.230769230769226</v>
      </c>
    </row>
    <row r="16" spans="2:15" ht="22.5" customHeight="1" x14ac:dyDescent="0.3">
      <c r="B16" s="95"/>
      <c r="C16" s="81"/>
      <c r="D16" s="81"/>
      <c r="E16" s="81"/>
      <c r="F16" s="81"/>
      <c r="G16" s="81"/>
      <c r="H16" s="96"/>
      <c r="I16" s="85"/>
      <c r="J16" s="79"/>
      <c r="K16" s="79" t="s">
        <v>30</v>
      </c>
      <c r="L16" s="77">
        <v>2400000</v>
      </c>
      <c r="M16" s="77">
        <v>3000000</v>
      </c>
      <c r="N16" s="77">
        <f t="shared" si="2"/>
        <v>600000</v>
      </c>
      <c r="O16" s="86">
        <f t="shared" si="3"/>
        <v>25</v>
      </c>
    </row>
    <row r="17" spans="2:15" ht="22.5" customHeight="1" x14ac:dyDescent="0.3">
      <c r="B17" s="85" t="s">
        <v>29</v>
      </c>
      <c r="C17" s="79" t="s">
        <v>29</v>
      </c>
      <c r="D17" s="79" t="s">
        <v>29</v>
      </c>
      <c r="E17" s="77"/>
      <c r="F17" s="77"/>
      <c r="G17" s="77"/>
      <c r="H17" s="97"/>
      <c r="I17" s="85"/>
      <c r="J17" s="79"/>
      <c r="K17" s="79" t="s">
        <v>31</v>
      </c>
      <c r="L17" s="77">
        <v>6070000</v>
      </c>
      <c r="M17" s="77">
        <v>1000000</v>
      </c>
      <c r="N17" s="77">
        <f t="shared" si="2"/>
        <v>-5070000</v>
      </c>
      <c r="O17" s="86">
        <v>0</v>
      </c>
    </row>
    <row r="18" spans="2:15" ht="22.5" customHeight="1" x14ac:dyDescent="0.3">
      <c r="B18" s="85" t="s">
        <v>29</v>
      </c>
      <c r="C18" s="79" t="s">
        <v>29</v>
      </c>
      <c r="D18" s="79" t="s">
        <v>29</v>
      </c>
      <c r="E18" s="77"/>
      <c r="F18" s="77"/>
      <c r="G18" s="77"/>
      <c r="H18" s="97"/>
      <c r="I18" s="83" t="s">
        <v>32</v>
      </c>
      <c r="J18" s="24"/>
      <c r="K18" s="24"/>
      <c r="L18" s="11">
        <f>L19+L20</f>
        <v>30000000</v>
      </c>
      <c r="M18" s="11">
        <f>M19+M20</f>
        <v>8100000</v>
      </c>
      <c r="N18" s="11">
        <f t="shared" si="2"/>
        <v>-21900000</v>
      </c>
      <c r="O18" s="84">
        <f t="shared" si="3"/>
        <v>-73</v>
      </c>
    </row>
    <row r="19" spans="2:15" ht="22.5" customHeight="1" x14ac:dyDescent="0.3">
      <c r="B19" s="85" t="s">
        <v>29</v>
      </c>
      <c r="C19" s="79" t="s">
        <v>29</v>
      </c>
      <c r="D19" s="79" t="s">
        <v>29</v>
      </c>
      <c r="E19" s="77"/>
      <c r="F19" s="77"/>
      <c r="G19" s="77"/>
      <c r="H19" s="97"/>
      <c r="I19" s="91"/>
      <c r="J19" s="79" t="s">
        <v>33</v>
      </c>
      <c r="K19" s="79" t="s">
        <v>34</v>
      </c>
      <c r="L19" s="77">
        <v>20000000</v>
      </c>
      <c r="M19" s="77">
        <v>0</v>
      </c>
      <c r="N19" s="77">
        <f t="shared" si="2"/>
        <v>-20000000</v>
      </c>
      <c r="O19" s="86">
        <v>0</v>
      </c>
    </row>
    <row r="20" spans="2:15" ht="22.5" customHeight="1" x14ac:dyDescent="0.3">
      <c r="B20" s="85" t="s">
        <v>29</v>
      </c>
      <c r="C20" s="79" t="s">
        <v>29</v>
      </c>
      <c r="D20" s="79" t="s">
        <v>29</v>
      </c>
      <c r="E20" s="77"/>
      <c r="F20" s="77"/>
      <c r="G20" s="77"/>
      <c r="H20" s="97"/>
      <c r="I20" s="85"/>
      <c r="J20" s="79"/>
      <c r="K20" s="79" t="s">
        <v>35</v>
      </c>
      <c r="L20" s="77">
        <v>10000000</v>
      </c>
      <c r="M20" s="77">
        <v>8100000</v>
      </c>
      <c r="N20" s="77">
        <f t="shared" si="2"/>
        <v>-1900000</v>
      </c>
      <c r="O20" s="86">
        <f t="shared" si="3"/>
        <v>-19</v>
      </c>
    </row>
    <row r="21" spans="2:15" ht="22.5" customHeight="1" x14ac:dyDescent="0.3">
      <c r="B21" s="85" t="s">
        <v>29</v>
      </c>
      <c r="C21" s="79" t="s">
        <v>29</v>
      </c>
      <c r="D21" s="79" t="s">
        <v>29</v>
      </c>
      <c r="E21" s="77"/>
      <c r="F21" s="77"/>
      <c r="G21" s="77"/>
      <c r="H21" s="97"/>
      <c r="I21" s="83" t="s">
        <v>36</v>
      </c>
      <c r="J21" s="24"/>
      <c r="K21" s="24"/>
      <c r="L21" s="11">
        <f>L24+L25+L26+L27+L28+L29</f>
        <v>52700000</v>
      </c>
      <c r="M21" s="11">
        <f>SUM(M22:M29)</f>
        <v>67000000</v>
      </c>
      <c r="N21" s="11">
        <f t="shared" si="2"/>
        <v>14300000</v>
      </c>
      <c r="O21" s="84">
        <f t="shared" si="3"/>
        <v>27.134724857685011</v>
      </c>
    </row>
    <row r="22" spans="2:15" ht="22.5" customHeight="1" x14ac:dyDescent="0.3">
      <c r="B22" s="85"/>
      <c r="C22" s="79"/>
      <c r="D22" s="79"/>
      <c r="E22" s="77"/>
      <c r="F22" s="77"/>
      <c r="G22" s="77"/>
      <c r="H22" s="97"/>
      <c r="I22" s="85"/>
      <c r="J22" s="73" t="s">
        <v>121</v>
      </c>
      <c r="K22" s="74" t="s">
        <v>173</v>
      </c>
      <c r="L22" s="77"/>
      <c r="M22" s="77">
        <v>2000000</v>
      </c>
      <c r="N22" s="77"/>
      <c r="O22" s="86"/>
    </row>
    <row r="23" spans="2:15" ht="22.5" customHeight="1" x14ac:dyDescent="0.3">
      <c r="B23" s="85" t="s">
        <v>29</v>
      </c>
      <c r="C23" s="79" t="s">
        <v>29</v>
      </c>
      <c r="D23" s="79" t="s">
        <v>29</v>
      </c>
      <c r="E23" s="77"/>
      <c r="F23" s="77"/>
      <c r="G23" s="77"/>
      <c r="H23" s="97"/>
      <c r="I23" s="91"/>
      <c r="J23" s="79" t="s">
        <v>36</v>
      </c>
      <c r="K23" s="79" t="s">
        <v>129</v>
      </c>
      <c r="L23" s="77"/>
      <c r="M23" s="77"/>
      <c r="N23" s="77">
        <f t="shared" si="2"/>
        <v>0</v>
      </c>
      <c r="O23" s="86"/>
    </row>
    <row r="24" spans="2:15" ht="22.5" customHeight="1" x14ac:dyDescent="0.3">
      <c r="B24" s="85"/>
      <c r="C24" s="79"/>
      <c r="D24" s="79"/>
      <c r="E24" s="77"/>
      <c r="F24" s="77"/>
      <c r="G24" s="77"/>
      <c r="H24" s="97"/>
      <c r="I24" s="91"/>
      <c r="J24" s="79"/>
      <c r="K24" s="79" t="s">
        <v>141</v>
      </c>
      <c r="L24" s="77">
        <v>200000</v>
      </c>
      <c r="M24" s="77">
        <v>500000</v>
      </c>
      <c r="N24" s="77">
        <f t="shared" si="2"/>
        <v>300000</v>
      </c>
      <c r="O24" s="86">
        <f t="shared" si="3"/>
        <v>150</v>
      </c>
    </row>
    <row r="25" spans="2:15" ht="22.5" customHeight="1" x14ac:dyDescent="0.3">
      <c r="B25" s="85" t="s">
        <v>29</v>
      </c>
      <c r="C25" s="79" t="s">
        <v>29</v>
      </c>
      <c r="D25" s="79" t="s">
        <v>29</v>
      </c>
      <c r="E25" s="77"/>
      <c r="F25" s="77"/>
      <c r="G25" s="77"/>
      <c r="H25" s="97"/>
      <c r="I25" s="85"/>
      <c r="J25" s="79"/>
      <c r="K25" s="79" t="s">
        <v>38</v>
      </c>
      <c r="L25" s="77">
        <v>1500000</v>
      </c>
      <c r="M25" s="77">
        <v>1500000</v>
      </c>
      <c r="N25" s="77">
        <f t="shared" si="2"/>
        <v>0</v>
      </c>
      <c r="O25" s="86">
        <f t="shared" si="3"/>
        <v>0</v>
      </c>
    </row>
    <row r="26" spans="2:15" ht="22.5" customHeight="1" x14ac:dyDescent="0.3">
      <c r="B26" s="85" t="s">
        <v>29</v>
      </c>
      <c r="C26" s="79" t="s">
        <v>29</v>
      </c>
      <c r="D26" s="79" t="s">
        <v>29</v>
      </c>
      <c r="E26" s="77"/>
      <c r="F26" s="77"/>
      <c r="G26" s="77"/>
      <c r="H26" s="97"/>
      <c r="I26" s="85"/>
      <c r="J26" s="79"/>
      <c r="K26" s="79" t="s">
        <v>39</v>
      </c>
      <c r="L26" s="77">
        <v>3000000</v>
      </c>
      <c r="M26" s="77">
        <v>3000000</v>
      </c>
      <c r="N26" s="77">
        <f t="shared" si="2"/>
        <v>0</v>
      </c>
      <c r="O26" s="86">
        <f t="shared" si="3"/>
        <v>0</v>
      </c>
    </row>
    <row r="27" spans="2:15" ht="22.5" customHeight="1" x14ac:dyDescent="0.3">
      <c r="B27" s="85" t="s">
        <v>29</v>
      </c>
      <c r="C27" s="79" t="s">
        <v>29</v>
      </c>
      <c r="D27" s="79" t="s">
        <v>29</v>
      </c>
      <c r="E27" s="77"/>
      <c r="F27" s="77"/>
      <c r="G27" s="77"/>
      <c r="H27" s="97"/>
      <c r="I27" s="85"/>
      <c r="J27" s="79"/>
      <c r="K27" s="79" t="s">
        <v>40</v>
      </c>
      <c r="L27" s="77">
        <v>2000000</v>
      </c>
      <c r="M27" s="77">
        <v>3000000</v>
      </c>
      <c r="N27" s="77">
        <f t="shared" si="2"/>
        <v>1000000</v>
      </c>
      <c r="O27" s="86">
        <f t="shared" si="3"/>
        <v>50</v>
      </c>
    </row>
    <row r="28" spans="2:15" ht="22.5" customHeight="1" x14ac:dyDescent="0.3">
      <c r="B28" s="85"/>
      <c r="C28" s="79"/>
      <c r="D28" s="79"/>
      <c r="E28" s="77"/>
      <c r="F28" s="77"/>
      <c r="G28" s="77"/>
      <c r="H28" s="97"/>
      <c r="I28" s="85"/>
      <c r="J28" s="79"/>
      <c r="K28" s="79" t="s">
        <v>163</v>
      </c>
      <c r="L28" s="77">
        <v>1000000</v>
      </c>
      <c r="M28" s="77">
        <v>2000000</v>
      </c>
      <c r="N28" s="77">
        <f t="shared" si="2"/>
        <v>1000000</v>
      </c>
      <c r="O28" s="86">
        <f t="shared" si="3"/>
        <v>100</v>
      </c>
    </row>
    <row r="29" spans="2:15" ht="22.5" customHeight="1" x14ac:dyDescent="0.3">
      <c r="B29" s="85"/>
      <c r="C29" s="79"/>
      <c r="D29" s="79"/>
      <c r="E29" s="77"/>
      <c r="F29" s="77"/>
      <c r="G29" s="77"/>
      <c r="H29" s="97"/>
      <c r="I29" s="85"/>
      <c r="J29" s="79"/>
      <c r="K29" s="79" t="s">
        <v>41</v>
      </c>
      <c r="L29" s="77">
        <v>45000000</v>
      </c>
      <c r="M29" s="77">
        <v>55000000</v>
      </c>
      <c r="N29" s="77">
        <f t="shared" si="2"/>
        <v>10000000</v>
      </c>
      <c r="O29" s="86">
        <f t="shared" si="3"/>
        <v>22.222222222222221</v>
      </c>
    </row>
    <row r="30" spans="2:15" ht="22.5" customHeight="1" x14ac:dyDescent="0.3">
      <c r="B30" s="85"/>
      <c r="C30" s="79"/>
      <c r="D30" s="79"/>
      <c r="E30" s="77"/>
      <c r="F30" s="77"/>
      <c r="G30" s="77"/>
      <c r="H30" s="97"/>
      <c r="I30" s="83" t="s">
        <v>42</v>
      </c>
      <c r="J30" s="9" t="s">
        <v>42</v>
      </c>
      <c r="K30" s="9" t="s">
        <v>42</v>
      </c>
      <c r="L30" s="11">
        <v>100000</v>
      </c>
      <c r="M30" s="11">
        <v>500000</v>
      </c>
      <c r="N30" s="11">
        <f t="shared" si="2"/>
        <v>400000</v>
      </c>
      <c r="O30" s="84">
        <f t="shared" si="3"/>
        <v>400</v>
      </c>
    </row>
    <row r="31" spans="2:15" ht="24" x14ac:dyDescent="0.3">
      <c r="B31" s="85" t="s">
        <v>29</v>
      </c>
      <c r="C31" s="79" t="s">
        <v>29</v>
      </c>
      <c r="D31" s="79" t="s">
        <v>29</v>
      </c>
      <c r="E31" s="77"/>
      <c r="F31" s="77"/>
      <c r="G31" s="77"/>
      <c r="H31" s="97"/>
      <c r="I31" s="83" t="s">
        <v>43</v>
      </c>
      <c r="J31" s="9" t="s">
        <v>43</v>
      </c>
      <c r="K31" s="9" t="s">
        <v>44</v>
      </c>
      <c r="L31" s="11">
        <v>30000</v>
      </c>
      <c r="M31" s="11">
        <v>600000</v>
      </c>
      <c r="N31" s="11">
        <f t="shared" si="2"/>
        <v>570000</v>
      </c>
      <c r="O31" s="84">
        <f>(M31/L31)*100</f>
        <v>2000</v>
      </c>
    </row>
    <row r="32" spans="2:15" ht="25.5" customHeight="1" thickBot="1" x14ac:dyDescent="0.35">
      <c r="B32" s="131" t="s">
        <v>109</v>
      </c>
      <c r="C32" s="132"/>
      <c r="D32" s="132"/>
      <c r="E32" s="98">
        <f>E5+E6+E9+E12+E13</f>
        <v>188000000</v>
      </c>
      <c r="F32" s="98">
        <f>F5+F6+F9+F12+F13</f>
        <v>202600000</v>
      </c>
      <c r="G32" s="98">
        <f>G5+G6+G9+G12+G13</f>
        <v>14600000</v>
      </c>
      <c r="H32" s="99">
        <f>G32/E32*100</f>
        <v>7.7659574468085104</v>
      </c>
      <c r="I32" s="133" t="s">
        <v>45</v>
      </c>
      <c r="J32" s="134"/>
      <c r="K32" s="134"/>
      <c r="L32" s="93">
        <f>L5+L18+L21+L30+L31</f>
        <v>188000000</v>
      </c>
      <c r="M32" s="93">
        <f>M5+M18+M21+M30+M31</f>
        <v>202600000</v>
      </c>
      <c r="N32" s="93">
        <f t="shared" si="2"/>
        <v>14600000</v>
      </c>
      <c r="O32" s="94">
        <f t="shared" si="3"/>
        <v>7.7659574468085104</v>
      </c>
    </row>
  </sheetData>
  <mergeCells count="15">
    <mergeCell ref="B1:O1"/>
    <mergeCell ref="K3:K4"/>
    <mergeCell ref="L3:M3"/>
    <mergeCell ref="N3:O3"/>
    <mergeCell ref="B32:D32"/>
    <mergeCell ref="I32:K32"/>
    <mergeCell ref="B2:H2"/>
    <mergeCell ref="I2:O2"/>
    <mergeCell ref="B3:B4"/>
    <mergeCell ref="C3:C4"/>
    <mergeCell ref="D3:D4"/>
    <mergeCell ref="E3:F3"/>
    <mergeCell ref="G3:H3"/>
    <mergeCell ref="I3:I4"/>
    <mergeCell ref="J3:J4"/>
  </mergeCells>
  <phoneticPr fontId="1" type="noConversion"/>
  <pageMargins left="0.7" right="0.7" top="0.75" bottom="0.75" header="0.3" footer="0.3"/>
  <pageSetup paperSize="9" scale="66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9"/>
  <sheetViews>
    <sheetView zoomScaleNormal="100" zoomScaleSheetLayoutView="100" workbookViewId="0">
      <selection activeCell="G6" sqref="G6"/>
    </sheetView>
  </sheetViews>
  <sheetFormatPr defaultRowHeight="16.5" x14ac:dyDescent="0.3"/>
  <cols>
    <col min="1" max="2" width="9" bestFit="1" customWidth="1"/>
    <col min="3" max="3" width="17.25" bestFit="1" customWidth="1"/>
    <col min="4" max="4" width="15.75" customWidth="1"/>
    <col min="5" max="5" width="13.875" bestFit="1" customWidth="1"/>
    <col min="6" max="6" width="12.625" bestFit="1" customWidth="1"/>
    <col min="7" max="7" width="41.375" customWidth="1"/>
  </cols>
  <sheetData>
    <row r="1" spans="1:7" ht="39" customHeight="1" x14ac:dyDescent="0.3">
      <c r="A1" s="144" t="s">
        <v>118</v>
      </c>
      <c r="B1" s="144"/>
      <c r="C1" s="144"/>
      <c r="D1" s="144"/>
      <c r="E1" s="144"/>
      <c r="F1" s="144"/>
      <c r="G1" s="144"/>
    </row>
    <row r="2" spans="1:7" ht="26.25" customHeight="1" x14ac:dyDescent="0.3">
      <c r="A2" s="145" t="s">
        <v>46</v>
      </c>
      <c r="B2" s="145"/>
      <c r="C2" s="145"/>
      <c r="D2" s="145" t="s">
        <v>5</v>
      </c>
      <c r="E2" s="145"/>
      <c r="F2" s="129" t="s">
        <v>47</v>
      </c>
      <c r="G2" s="129" t="s">
        <v>142</v>
      </c>
    </row>
    <row r="3" spans="1:7" ht="26.25" customHeight="1" x14ac:dyDescent="0.3">
      <c r="A3" s="7" t="s">
        <v>2</v>
      </c>
      <c r="B3" s="7" t="s">
        <v>3</v>
      </c>
      <c r="C3" s="7" t="s">
        <v>4</v>
      </c>
      <c r="D3" s="102" t="s">
        <v>174</v>
      </c>
      <c r="E3" s="7" t="s">
        <v>175</v>
      </c>
      <c r="F3" s="129"/>
      <c r="G3" s="129"/>
    </row>
    <row r="4" spans="1:7" ht="150" customHeight="1" x14ac:dyDescent="0.3">
      <c r="A4" s="33" t="s">
        <v>9</v>
      </c>
      <c r="B4" s="33" t="s">
        <v>9</v>
      </c>
      <c r="C4" s="33" t="s">
        <v>10</v>
      </c>
      <c r="D4" s="11">
        <v>153000000</v>
      </c>
      <c r="E4" s="11">
        <v>162500000</v>
      </c>
      <c r="F4" s="11">
        <v>9500000</v>
      </c>
      <c r="G4" s="37" t="s">
        <v>182</v>
      </c>
    </row>
    <row r="5" spans="1:7" ht="26.25" customHeight="1" x14ac:dyDescent="0.3">
      <c r="A5" s="33" t="s">
        <v>14</v>
      </c>
      <c r="B5" s="33" t="s">
        <v>14</v>
      </c>
      <c r="C5" s="33" t="s">
        <v>84</v>
      </c>
      <c r="D5" s="11">
        <v>30000000</v>
      </c>
      <c r="E5" s="11">
        <v>24300000</v>
      </c>
      <c r="F5" s="11">
        <f>F6+F7</f>
        <v>-5700000</v>
      </c>
      <c r="G5" s="5"/>
    </row>
    <row r="6" spans="1:7" ht="35.1" customHeight="1" x14ac:dyDescent="0.3">
      <c r="A6" s="6"/>
      <c r="B6" s="6"/>
      <c r="C6" s="6" t="s">
        <v>85</v>
      </c>
      <c r="D6" s="77">
        <v>27000000</v>
      </c>
      <c r="E6" s="77">
        <v>21300000</v>
      </c>
      <c r="F6" s="8">
        <f>E6-D6</f>
        <v>-5700000</v>
      </c>
      <c r="G6" s="75" t="s">
        <v>194</v>
      </c>
    </row>
    <row r="7" spans="1:7" ht="26.25" customHeight="1" x14ac:dyDescent="0.3">
      <c r="A7" s="6"/>
      <c r="B7" s="6"/>
      <c r="C7" s="6" t="s">
        <v>86</v>
      </c>
      <c r="D7" s="77">
        <v>3000000</v>
      </c>
      <c r="E7" s="77">
        <v>3000000</v>
      </c>
      <c r="F7" s="77">
        <f>E7-D7</f>
        <v>0</v>
      </c>
      <c r="G7" s="5" t="s">
        <v>147</v>
      </c>
    </row>
    <row r="8" spans="1:7" ht="26.25" customHeight="1" x14ac:dyDescent="0.3">
      <c r="A8" s="33" t="s">
        <v>48</v>
      </c>
      <c r="B8" s="33" t="s">
        <v>48</v>
      </c>
      <c r="C8" s="33" t="s">
        <v>89</v>
      </c>
      <c r="D8" s="11"/>
      <c r="E8" s="11"/>
      <c r="F8" s="11">
        <v>0</v>
      </c>
      <c r="G8" s="5" t="s">
        <v>148</v>
      </c>
    </row>
    <row r="9" spans="1:7" ht="26.25" customHeight="1" x14ac:dyDescent="0.3">
      <c r="A9" s="13"/>
      <c r="B9" s="34"/>
      <c r="C9" s="6" t="s">
        <v>87</v>
      </c>
      <c r="D9" s="77"/>
      <c r="E9" s="77"/>
      <c r="F9" s="8">
        <v>0</v>
      </c>
      <c r="G9" s="5"/>
    </row>
    <row r="10" spans="1:7" ht="26.25" customHeight="1" x14ac:dyDescent="0.3">
      <c r="A10" s="6"/>
      <c r="B10" s="6"/>
      <c r="C10" s="6" t="s">
        <v>88</v>
      </c>
      <c r="D10" s="77"/>
      <c r="E10" s="77"/>
      <c r="F10" s="8">
        <v>0</v>
      </c>
      <c r="G10" s="5"/>
    </row>
    <row r="11" spans="1:7" ht="26.25" customHeight="1" x14ac:dyDescent="0.3">
      <c r="A11" s="33" t="s">
        <v>20</v>
      </c>
      <c r="B11" s="33" t="s">
        <v>20</v>
      </c>
      <c r="C11" s="33" t="s">
        <v>117</v>
      </c>
      <c r="D11" s="11">
        <v>4900000</v>
      </c>
      <c r="E11" s="11">
        <v>10000000</v>
      </c>
      <c r="F11" s="11">
        <f>E11-D11</f>
        <v>5100000</v>
      </c>
      <c r="G11" s="5" t="s">
        <v>193</v>
      </c>
    </row>
    <row r="12" spans="1:7" ht="26.25" customHeight="1" x14ac:dyDescent="0.3">
      <c r="A12" s="33" t="s">
        <v>24</v>
      </c>
      <c r="B12" s="33" t="s">
        <v>24</v>
      </c>
      <c r="C12" s="33" t="s">
        <v>84</v>
      </c>
      <c r="D12" s="11">
        <v>100000</v>
      </c>
      <c r="E12" s="11">
        <v>5800000</v>
      </c>
      <c r="F12" s="11">
        <f>F13+F14</f>
        <v>5700000</v>
      </c>
      <c r="G12" s="5" t="s">
        <v>29</v>
      </c>
    </row>
    <row r="13" spans="1:7" ht="26.25" customHeight="1" x14ac:dyDescent="0.3">
      <c r="A13" s="6"/>
      <c r="B13" s="6"/>
      <c r="C13" s="6" t="s">
        <v>91</v>
      </c>
      <c r="D13" s="77">
        <v>30000</v>
      </c>
      <c r="E13" s="77">
        <v>300000</v>
      </c>
      <c r="F13" s="8">
        <f>E13-D13</f>
        <v>270000</v>
      </c>
      <c r="G13" s="75" t="s">
        <v>160</v>
      </c>
    </row>
    <row r="14" spans="1:7" ht="26.25" customHeight="1" thickBot="1" x14ac:dyDescent="0.35">
      <c r="A14" s="6"/>
      <c r="B14" s="6"/>
      <c r="C14" s="6" t="s">
        <v>90</v>
      </c>
      <c r="D14" s="77">
        <v>70000</v>
      </c>
      <c r="E14" s="89">
        <v>5500000</v>
      </c>
      <c r="F14" s="8">
        <f>E14-D14</f>
        <v>5430000</v>
      </c>
      <c r="G14" s="75" t="s">
        <v>161</v>
      </c>
    </row>
    <row r="15" spans="1:7" ht="26.25" customHeight="1" x14ac:dyDescent="0.3">
      <c r="A15" s="141" t="s">
        <v>45</v>
      </c>
      <c r="B15" s="142"/>
      <c r="C15" s="143"/>
      <c r="D15" s="32">
        <v>188000000</v>
      </c>
      <c r="E15" s="32">
        <f>SUM(E4+E5+E11+E12)</f>
        <v>202600000</v>
      </c>
      <c r="F15" s="32">
        <f>F4+F5+F11+F12</f>
        <v>14600000</v>
      </c>
      <c r="G15" s="38"/>
    </row>
    <row r="17" spans="5:6" x14ac:dyDescent="0.3">
      <c r="F17" s="50"/>
    </row>
    <row r="19" spans="5:6" x14ac:dyDescent="0.3">
      <c r="E19" s="50"/>
    </row>
  </sheetData>
  <mergeCells count="6">
    <mergeCell ref="A15:C15"/>
    <mergeCell ref="A1:G1"/>
    <mergeCell ref="A2:C2"/>
    <mergeCell ref="D2:E2"/>
    <mergeCell ref="F2:F3"/>
    <mergeCell ref="G2:G3"/>
  </mergeCells>
  <phoneticPr fontId="1" type="noConversion"/>
  <pageMargins left="0.7" right="0.7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9"/>
  <sheetViews>
    <sheetView zoomScaleNormal="100" workbookViewId="0">
      <selection activeCell="H73" sqref="H73:I73"/>
    </sheetView>
  </sheetViews>
  <sheetFormatPr defaultRowHeight="16.5" x14ac:dyDescent="0.3"/>
  <cols>
    <col min="1" max="2" width="11.625" bestFit="1" customWidth="1"/>
    <col min="3" max="3" width="3.125" style="15" customWidth="1"/>
    <col min="4" max="4" width="17.75" style="15" customWidth="1"/>
    <col min="5" max="5" width="14.875" customWidth="1"/>
    <col min="6" max="6" width="13.875" bestFit="1" customWidth="1"/>
    <col min="7" max="7" width="13.375" bestFit="1" customWidth="1"/>
    <col min="8" max="8" width="36.625" customWidth="1"/>
    <col min="9" max="9" width="2.125" style="4" customWidth="1"/>
    <col min="10" max="10" width="36.625" customWidth="1"/>
    <col min="11" max="12" width="11" bestFit="1" customWidth="1"/>
  </cols>
  <sheetData>
    <row r="1" spans="1:12" ht="40.5" customHeight="1" x14ac:dyDescent="0.3">
      <c r="A1" s="205" t="s">
        <v>159</v>
      </c>
      <c r="B1" s="205"/>
      <c r="C1" s="205"/>
      <c r="D1" s="205"/>
      <c r="E1" s="205"/>
      <c r="F1" s="205"/>
      <c r="G1" s="205"/>
      <c r="H1" s="205"/>
      <c r="I1" s="205"/>
    </row>
    <row r="2" spans="1:12" ht="16.5" customHeight="1" x14ac:dyDescent="0.3">
      <c r="A2" s="150" t="s">
        <v>46</v>
      </c>
      <c r="B2" s="154"/>
      <c r="C2" s="154"/>
      <c r="D2" s="151"/>
      <c r="E2" s="150" t="s">
        <v>5</v>
      </c>
      <c r="F2" s="151"/>
      <c r="G2" s="152" t="s">
        <v>93</v>
      </c>
      <c r="H2" s="206" t="s">
        <v>142</v>
      </c>
      <c r="I2" s="207"/>
    </row>
    <row r="3" spans="1:12" x14ac:dyDescent="0.3">
      <c r="A3" s="103" t="s">
        <v>2</v>
      </c>
      <c r="B3" s="103" t="s">
        <v>3</v>
      </c>
      <c r="C3" s="155" t="s">
        <v>4</v>
      </c>
      <c r="D3" s="140"/>
      <c r="E3" s="103" t="s">
        <v>174</v>
      </c>
      <c r="F3" s="103" t="s">
        <v>175</v>
      </c>
      <c r="G3" s="153"/>
      <c r="H3" s="208"/>
      <c r="I3" s="209"/>
    </row>
    <row r="4" spans="1:12" x14ac:dyDescent="0.3">
      <c r="A4" s="16" t="s">
        <v>11</v>
      </c>
      <c r="B4" s="10"/>
      <c r="C4" s="156"/>
      <c r="D4" s="157"/>
      <c r="E4" s="11">
        <f>E5+E18</f>
        <v>105170000</v>
      </c>
      <c r="F4" s="11">
        <f>F5+F18</f>
        <v>126400000</v>
      </c>
      <c r="G4" s="11">
        <f>F4-E4</f>
        <v>21230000</v>
      </c>
      <c r="H4" s="155"/>
      <c r="I4" s="140"/>
    </row>
    <row r="5" spans="1:12" x14ac:dyDescent="0.3">
      <c r="A5" s="18"/>
      <c r="B5" s="110" t="s">
        <v>12</v>
      </c>
      <c r="C5" s="158" t="s">
        <v>92</v>
      </c>
      <c r="D5" s="159"/>
      <c r="E5" s="25">
        <f>E6+E10+E13+E14+E16</f>
        <v>91160000</v>
      </c>
      <c r="F5" s="25">
        <f>F6+F10+F13+F14+F16</f>
        <v>114500000</v>
      </c>
      <c r="G5" s="26">
        <f t="shared" ref="G5:G80" si="0">F5-E5</f>
        <v>23340000</v>
      </c>
      <c r="H5" s="148"/>
      <c r="I5" s="149"/>
    </row>
    <row r="6" spans="1:12" x14ac:dyDescent="0.3">
      <c r="A6" s="39"/>
      <c r="B6" s="184"/>
      <c r="C6" s="199" t="s">
        <v>116</v>
      </c>
      <c r="D6" s="200"/>
      <c r="E6" s="164">
        <v>78800000</v>
      </c>
      <c r="F6" s="164">
        <v>96000000</v>
      </c>
      <c r="G6" s="164">
        <f>F6-E6</f>
        <v>17200000</v>
      </c>
      <c r="H6" s="107" t="s">
        <v>176</v>
      </c>
      <c r="I6" s="41"/>
    </row>
    <row r="7" spans="1:12" x14ac:dyDescent="0.3">
      <c r="A7" s="39"/>
      <c r="B7" s="185"/>
      <c r="C7" s="201"/>
      <c r="D7" s="202"/>
      <c r="E7" s="187"/>
      <c r="F7" s="187"/>
      <c r="G7" s="187"/>
      <c r="H7" s="107" t="s">
        <v>180</v>
      </c>
      <c r="I7" s="41"/>
    </row>
    <row r="8" spans="1:12" ht="60" x14ac:dyDescent="0.3">
      <c r="A8" s="39"/>
      <c r="B8" s="185"/>
      <c r="C8" s="201"/>
      <c r="D8" s="202"/>
      <c r="E8" s="187"/>
      <c r="F8" s="187"/>
      <c r="G8" s="187"/>
      <c r="H8" s="107" t="s">
        <v>181</v>
      </c>
      <c r="I8" s="41"/>
    </row>
    <row r="9" spans="1:12" x14ac:dyDescent="0.3">
      <c r="A9" s="39"/>
      <c r="B9" s="185"/>
      <c r="C9" s="203"/>
      <c r="D9" s="204"/>
      <c r="E9" s="165"/>
      <c r="F9" s="165"/>
      <c r="G9" s="165"/>
      <c r="H9" s="117"/>
      <c r="I9" s="41"/>
    </row>
    <row r="10" spans="1:12" ht="16.5" customHeight="1" x14ac:dyDescent="0.3">
      <c r="A10" s="107"/>
      <c r="B10" s="185"/>
      <c r="C10" s="174" t="s">
        <v>16</v>
      </c>
      <c r="D10" s="175"/>
      <c r="E10" s="164">
        <v>400000</v>
      </c>
      <c r="F10" s="164">
        <v>400000</v>
      </c>
      <c r="G10" s="164">
        <f t="shared" si="0"/>
        <v>0</v>
      </c>
      <c r="H10" s="174" t="s">
        <v>152</v>
      </c>
      <c r="I10" s="49"/>
    </row>
    <row r="11" spans="1:12" x14ac:dyDescent="0.3">
      <c r="A11" s="107"/>
      <c r="B11" s="185"/>
      <c r="C11" s="176"/>
      <c r="D11" s="177"/>
      <c r="E11" s="187"/>
      <c r="F11" s="187"/>
      <c r="G11" s="187"/>
      <c r="H11" s="176"/>
      <c r="I11" s="47"/>
      <c r="L11" s="50"/>
    </row>
    <row r="12" spans="1:12" x14ac:dyDescent="0.3">
      <c r="A12" s="107"/>
      <c r="B12" s="185"/>
      <c r="C12" s="178"/>
      <c r="D12" s="179"/>
      <c r="E12" s="165"/>
      <c r="F12" s="165"/>
      <c r="G12" s="165"/>
      <c r="H12" s="178"/>
      <c r="I12" s="47"/>
    </row>
    <row r="13" spans="1:12" ht="16.5" customHeight="1" x14ac:dyDescent="0.3">
      <c r="A13" s="107"/>
      <c r="B13" s="185"/>
      <c r="C13" s="160" t="s">
        <v>18</v>
      </c>
      <c r="D13" s="161"/>
      <c r="E13" s="77">
        <v>4400000</v>
      </c>
      <c r="F13" s="77">
        <v>5500000</v>
      </c>
      <c r="G13" s="77">
        <f t="shared" si="0"/>
        <v>1100000</v>
      </c>
      <c r="H13" s="105" t="s">
        <v>153</v>
      </c>
      <c r="I13" s="40"/>
    </row>
    <row r="14" spans="1:12" ht="16.5" customHeight="1" x14ac:dyDescent="0.3">
      <c r="A14" s="107"/>
      <c r="B14" s="185"/>
      <c r="C14" s="174" t="s">
        <v>150</v>
      </c>
      <c r="D14" s="175"/>
      <c r="E14" s="164">
        <v>3840000</v>
      </c>
      <c r="F14" s="164">
        <v>5400000</v>
      </c>
      <c r="G14" s="164">
        <f>F14-E14</f>
        <v>1560000</v>
      </c>
      <c r="H14" s="174" t="s">
        <v>154</v>
      </c>
      <c r="I14" s="175"/>
    </row>
    <row r="15" spans="1:12" x14ac:dyDescent="0.3">
      <c r="A15" s="107"/>
      <c r="B15" s="185"/>
      <c r="C15" s="178"/>
      <c r="D15" s="179"/>
      <c r="E15" s="165"/>
      <c r="F15" s="165"/>
      <c r="G15" s="165"/>
      <c r="H15" s="178"/>
      <c r="I15" s="179"/>
    </row>
    <row r="16" spans="1:12" ht="16.5" customHeight="1" x14ac:dyDescent="0.3">
      <c r="A16" s="107"/>
      <c r="B16" s="185"/>
      <c r="C16" s="174" t="s">
        <v>151</v>
      </c>
      <c r="D16" s="175"/>
      <c r="E16" s="164">
        <v>3720000</v>
      </c>
      <c r="F16" s="164">
        <v>7200000</v>
      </c>
      <c r="G16" s="164">
        <f>F16-E16</f>
        <v>3480000</v>
      </c>
      <c r="H16" s="170" t="s">
        <v>177</v>
      </c>
      <c r="I16" s="171"/>
    </row>
    <row r="17" spans="1:9" x14ac:dyDescent="0.3">
      <c r="A17" s="107"/>
      <c r="B17" s="186"/>
      <c r="C17" s="178"/>
      <c r="D17" s="179"/>
      <c r="E17" s="165"/>
      <c r="F17" s="165"/>
      <c r="G17" s="165"/>
      <c r="H17" s="172"/>
      <c r="I17" s="173"/>
    </row>
    <row r="18" spans="1:9" ht="16.5" customHeight="1" x14ac:dyDescent="0.3">
      <c r="A18" s="19"/>
      <c r="B18" s="111" t="s">
        <v>22</v>
      </c>
      <c r="C18" s="162" t="s">
        <v>92</v>
      </c>
      <c r="D18" s="163"/>
      <c r="E18" s="25">
        <f>E19+E22+E25+E28+E31</f>
        <v>14010000</v>
      </c>
      <c r="F18" s="25">
        <f>F19+F22+F25+F28+F31</f>
        <v>11900000</v>
      </c>
      <c r="G18" s="26">
        <f t="shared" si="0"/>
        <v>-2110000</v>
      </c>
      <c r="H18" s="150"/>
      <c r="I18" s="151"/>
    </row>
    <row r="19" spans="1:9" ht="16.5" customHeight="1" x14ac:dyDescent="0.3">
      <c r="A19" s="107"/>
      <c r="B19" s="113"/>
      <c r="C19" s="174" t="s">
        <v>23</v>
      </c>
      <c r="D19" s="175"/>
      <c r="E19" s="164">
        <v>2700000</v>
      </c>
      <c r="F19" s="164">
        <v>4000000</v>
      </c>
      <c r="G19" s="164">
        <f t="shared" si="0"/>
        <v>1300000</v>
      </c>
      <c r="H19" s="43"/>
      <c r="I19" s="46"/>
    </row>
    <row r="20" spans="1:9" ht="120" customHeight="1" x14ac:dyDescent="0.3">
      <c r="A20" s="107"/>
      <c r="B20" s="19"/>
      <c r="C20" s="176"/>
      <c r="D20" s="177"/>
      <c r="E20" s="187"/>
      <c r="F20" s="187"/>
      <c r="G20" s="187"/>
      <c r="H20" s="107" t="s">
        <v>183</v>
      </c>
      <c r="I20" s="51"/>
    </row>
    <row r="21" spans="1:9" x14ac:dyDescent="0.3">
      <c r="A21" s="107"/>
      <c r="B21" s="19"/>
      <c r="C21" s="178"/>
      <c r="D21" s="179"/>
      <c r="E21" s="165"/>
      <c r="F21" s="165"/>
      <c r="G21" s="165"/>
      <c r="H21" s="107"/>
      <c r="I21" s="63"/>
    </row>
    <row r="22" spans="1:9" ht="16.5" customHeight="1" x14ac:dyDescent="0.3">
      <c r="A22" s="107"/>
      <c r="B22" s="19"/>
      <c r="C22" s="174" t="s">
        <v>26</v>
      </c>
      <c r="D22" s="175"/>
      <c r="E22" s="164">
        <v>1800000</v>
      </c>
      <c r="F22" s="164">
        <v>2400000</v>
      </c>
      <c r="G22" s="164">
        <f t="shared" si="0"/>
        <v>600000</v>
      </c>
      <c r="H22" s="174" t="s">
        <v>158</v>
      </c>
      <c r="I22" s="175"/>
    </row>
    <row r="23" spans="1:9" x14ac:dyDescent="0.3">
      <c r="A23" s="107"/>
      <c r="B23" s="19"/>
      <c r="C23" s="176"/>
      <c r="D23" s="177"/>
      <c r="E23" s="187"/>
      <c r="F23" s="187"/>
      <c r="G23" s="187"/>
      <c r="H23" s="176"/>
      <c r="I23" s="177"/>
    </row>
    <row r="24" spans="1:9" x14ac:dyDescent="0.3">
      <c r="A24" s="107"/>
      <c r="B24" s="19"/>
      <c r="C24" s="178"/>
      <c r="D24" s="179"/>
      <c r="E24" s="165"/>
      <c r="F24" s="165"/>
      <c r="G24" s="165"/>
      <c r="H24" s="178"/>
      <c r="I24" s="179"/>
    </row>
    <row r="25" spans="1:9" ht="16.5" customHeight="1" x14ac:dyDescent="0.3">
      <c r="A25" s="107"/>
      <c r="B25" s="19"/>
      <c r="C25" s="174" t="s">
        <v>28</v>
      </c>
      <c r="D25" s="175"/>
      <c r="E25" s="164">
        <v>1040000</v>
      </c>
      <c r="F25" s="164">
        <v>1500000</v>
      </c>
      <c r="G25" s="164">
        <f t="shared" si="0"/>
        <v>460000</v>
      </c>
      <c r="H25" s="174" t="s">
        <v>156</v>
      </c>
      <c r="I25" s="175"/>
    </row>
    <row r="26" spans="1:9" x14ac:dyDescent="0.3">
      <c r="A26" s="107"/>
      <c r="B26" s="19"/>
      <c r="C26" s="176"/>
      <c r="D26" s="177"/>
      <c r="E26" s="187"/>
      <c r="F26" s="187"/>
      <c r="G26" s="187"/>
      <c r="H26" s="176"/>
      <c r="I26" s="177"/>
    </row>
    <row r="27" spans="1:9" x14ac:dyDescent="0.3">
      <c r="A27" s="107"/>
      <c r="B27" s="19"/>
      <c r="C27" s="178"/>
      <c r="D27" s="179"/>
      <c r="E27" s="165"/>
      <c r="F27" s="165"/>
      <c r="G27" s="165"/>
      <c r="H27" s="178"/>
      <c r="I27" s="179"/>
    </row>
    <row r="28" spans="1:9" ht="16.5" customHeight="1" x14ac:dyDescent="0.3">
      <c r="A28" s="107"/>
      <c r="B28" s="19"/>
      <c r="C28" s="174" t="s">
        <v>30</v>
      </c>
      <c r="D28" s="175"/>
      <c r="E28" s="164">
        <v>2400000</v>
      </c>
      <c r="F28" s="164">
        <v>3000000</v>
      </c>
      <c r="G28" s="164">
        <f t="shared" si="0"/>
        <v>600000</v>
      </c>
      <c r="H28" s="43"/>
      <c r="I28" s="40"/>
    </row>
    <row r="29" spans="1:9" x14ac:dyDescent="0.3">
      <c r="A29" s="107"/>
      <c r="B29" s="19"/>
      <c r="C29" s="176"/>
      <c r="D29" s="177"/>
      <c r="E29" s="187"/>
      <c r="F29" s="187"/>
      <c r="G29" s="187"/>
      <c r="H29" s="107" t="s">
        <v>155</v>
      </c>
      <c r="I29" s="41"/>
    </row>
    <row r="30" spans="1:9" x14ac:dyDescent="0.3">
      <c r="A30" s="107"/>
      <c r="B30" s="19"/>
      <c r="C30" s="178"/>
      <c r="D30" s="179"/>
      <c r="E30" s="165"/>
      <c r="F30" s="165"/>
      <c r="G30" s="165"/>
      <c r="H30" s="44"/>
      <c r="I30" s="41"/>
    </row>
    <row r="31" spans="1:9" ht="16.5" customHeight="1" x14ac:dyDescent="0.3">
      <c r="A31" s="107"/>
      <c r="B31" s="19"/>
      <c r="C31" s="174" t="s">
        <v>120</v>
      </c>
      <c r="D31" s="175"/>
      <c r="E31" s="164">
        <v>6070000</v>
      </c>
      <c r="F31" s="164">
        <v>1000000</v>
      </c>
      <c r="G31" s="164">
        <f t="shared" si="0"/>
        <v>-5070000</v>
      </c>
      <c r="H31" s="43"/>
      <c r="I31" s="46"/>
    </row>
    <row r="32" spans="1:9" x14ac:dyDescent="0.3">
      <c r="A32" s="107"/>
      <c r="B32" s="19"/>
      <c r="C32" s="176"/>
      <c r="D32" s="177"/>
      <c r="E32" s="187"/>
      <c r="F32" s="187"/>
      <c r="G32" s="187"/>
      <c r="H32" s="107"/>
      <c r="I32" s="51"/>
    </row>
    <row r="33" spans="1:11" x14ac:dyDescent="0.3">
      <c r="A33" s="115"/>
      <c r="B33" s="114"/>
      <c r="C33" s="178"/>
      <c r="D33" s="179"/>
      <c r="E33" s="165"/>
      <c r="F33" s="165"/>
      <c r="G33" s="165"/>
      <c r="H33" s="45"/>
      <c r="I33" s="66"/>
    </row>
    <row r="34" spans="1:11" x14ac:dyDescent="0.3">
      <c r="A34" s="20" t="s">
        <v>32</v>
      </c>
      <c r="B34" s="17"/>
      <c r="C34" s="182"/>
      <c r="D34" s="183"/>
      <c r="E34" s="11">
        <f>E35+E36</f>
        <v>30000000</v>
      </c>
      <c r="F34" s="11">
        <f>F35+F36</f>
        <v>8100000</v>
      </c>
      <c r="G34" s="11">
        <f t="shared" si="0"/>
        <v>-21900000</v>
      </c>
      <c r="H34" s="150"/>
      <c r="I34" s="151"/>
    </row>
    <row r="35" spans="1:11" ht="16.5" customHeight="1" x14ac:dyDescent="0.3">
      <c r="A35" s="18"/>
      <c r="B35" s="192" t="s">
        <v>33</v>
      </c>
      <c r="C35" s="160" t="s">
        <v>34</v>
      </c>
      <c r="D35" s="161"/>
      <c r="E35" s="77">
        <v>20000000</v>
      </c>
      <c r="F35" s="77">
        <v>0</v>
      </c>
      <c r="G35" s="77">
        <f t="shared" si="0"/>
        <v>-20000000</v>
      </c>
      <c r="H35" s="148"/>
      <c r="I35" s="149"/>
    </row>
    <row r="36" spans="1:11" ht="99.95" customHeight="1" x14ac:dyDescent="0.3">
      <c r="A36" s="114"/>
      <c r="B36" s="193"/>
      <c r="C36" s="160" t="s">
        <v>35</v>
      </c>
      <c r="D36" s="161"/>
      <c r="E36" s="77">
        <v>10000000</v>
      </c>
      <c r="F36" s="77">
        <v>8100000</v>
      </c>
      <c r="G36" s="77">
        <f t="shared" si="0"/>
        <v>-1900000</v>
      </c>
      <c r="H36" s="150" t="s">
        <v>184</v>
      </c>
      <c r="I36" s="151"/>
    </row>
    <row r="37" spans="1:11" x14ac:dyDescent="0.3">
      <c r="A37" s="9" t="s">
        <v>36</v>
      </c>
      <c r="B37" s="9"/>
      <c r="C37" s="182"/>
      <c r="D37" s="183"/>
      <c r="E37" s="11">
        <f>E56+E58+E66+E71+E73+E74</f>
        <v>52700000</v>
      </c>
      <c r="F37" s="11">
        <f>F38+F56+F58+F66+F71+F73+F74</f>
        <v>67000000</v>
      </c>
      <c r="G37" s="11">
        <f t="shared" si="0"/>
        <v>14300000</v>
      </c>
      <c r="H37" s="150"/>
      <c r="I37" s="151"/>
    </row>
    <row r="38" spans="1:11" ht="35.1" customHeight="1" x14ac:dyDescent="0.3">
      <c r="A38" s="19"/>
      <c r="B38" s="67" t="s">
        <v>121</v>
      </c>
      <c r="C38" s="194" t="s">
        <v>127</v>
      </c>
      <c r="D38" s="195"/>
      <c r="E38" s="68">
        <f>E39+E40+E41+E45</f>
        <v>0</v>
      </c>
      <c r="F38" s="68">
        <f>F39+F40+F41+F45</f>
        <v>2000000</v>
      </c>
      <c r="G38" s="26">
        <f>F38-E38</f>
        <v>2000000</v>
      </c>
      <c r="H38" s="62" t="s">
        <v>186</v>
      </c>
      <c r="I38" s="65"/>
    </row>
    <row r="39" spans="1:11" ht="16.5" customHeight="1" x14ac:dyDescent="0.3">
      <c r="A39" s="107"/>
      <c r="B39" s="113"/>
      <c r="C39" s="148" t="s">
        <v>173</v>
      </c>
      <c r="D39" s="149"/>
      <c r="E39" s="109">
        <v>0</v>
      </c>
      <c r="F39" s="109">
        <v>2000000</v>
      </c>
      <c r="G39" s="77">
        <f t="shared" si="0"/>
        <v>2000000</v>
      </c>
      <c r="H39" s="62" t="s">
        <v>185</v>
      </c>
      <c r="I39" s="46"/>
    </row>
    <row r="40" spans="1:11" ht="16.5" customHeight="1" x14ac:dyDescent="0.3">
      <c r="A40" s="107"/>
      <c r="B40" s="19"/>
      <c r="C40" s="148" t="s">
        <v>122</v>
      </c>
      <c r="D40" s="149"/>
      <c r="E40" s="109">
        <v>0</v>
      </c>
      <c r="F40" s="109">
        <v>0</v>
      </c>
      <c r="G40" s="77">
        <f t="shared" si="0"/>
        <v>0</v>
      </c>
      <c r="H40" s="105"/>
      <c r="I40" s="46"/>
    </row>
    <row r="41" spans="1:11" ht="16.5" customHeight="1" x14ac:dyDescent="0.3">
      <c r="A41" s="107"/>
      <c r="B41" s="19"/>
      <c r="C41" s="146" t="s">
        <v>123</v>
      </c>
      <c r="D41" s="147"/>
      <c r="E41" s="112"/>
      <c r="F41" s="112"/>
      <c r="G41" s="26">
        <f t="shared" si="0"/>
        <v>0</v>
      </c>
      <c r="H41" s="62"/>
      <c r="I41" s="46"/>
    </row>
    <row r="42" spans="1:11" x14ac:dyDescent="0.3">
      <c r="A42" s="107"/>
      <c r="B42" s="19"/>
      <c r="C42" s="64"/>
      <c r="D42" s="64" t="s">
        <v>123</v>
      </c>
      <c r="E42" s="109"/>
      <c r="F42" s="109"/>
      <c r="G42" s="77">
        <f t="shared" si="0"/>
        <v>0</v>
      </c>
      <c r="H42" s="62"/>
      <c r="I42" s="46"/>
    </row>
    <row r="43" spans="1:11" x14ac:dyDescent="0.3">
      <c r="A43" s="107"/>
      <c r="B43" s="19"/>
      <c r="C43" s="48"/>
      <c r="D43" s="64" t="s">
        <v>124</v>
      </c>
      <c r="E43" s="109">
        <v>0</v>
      </c>
      <c r="F43" s="109">
        <v>0</v>
      </c>
      <c r="G43" s="77">
        <f t="shared" si="0"/>
        <v>0</v>
      </c>
      <c r="H43" s="62"/>
      <c r="I43" s="46"/>
      <c r="K43" s="50"/>
    </row>
    <row r="44" spans="1:11" x14ac:dyDescent="0.3">
      <c r="A44" s="107"/>
      <c r="B44" s="19"/>
      <c r="C44" s="42"/>
      <c r="D44" s="64" t="s">
        <v>125</v>
      </c>
      <c r="E44" s="109">
        <v>0</v>
      </c>
      <c r="F44" s="109">
        <v>0</v>
      </c>
      <c r="G44" s="77">
        <f t="shared" si="0"/>
        <v>0</v>
      </c>
      <c r="H44" s="62"/>
      <c r="I44" s="46"/>
    </row>
    <row r="45" spans="1:11" ht="16.5" customHeight="1" x14ac:dyDescent="0.3">
      <c r="A45" s="107"/>
      <c r="B45" s="114"/>
      <c r="C45" s="148" t="s">
        <v>126</v>
      </c>
      <c r="D45" s="149"/>
      <c r="E45" s="109">
        <v>0</v>
      </c>
      <c r="F45" s="109">
        <v>0</v>
      </c>
      <c r="G45" s="77">
        <f t="shared" si="0"/>
        <v>0</v>
      </c>
      <c r="H45" s="62"/>
      <c r="I45" s="46"/>
    </row>
    <row r="46" spans="1:11" ht="16.5" customHeight="1" x14ac:dyDescent="0.3">
      <c r="A46" s="107"/>
      <c r="B46" s="69" t="s">
        <v>128</v>
      </c>
      <c r="C46" s="146" t="s">
        <v>127</v>
      </c>
      <c r="D46" s="147"/>
      <c r="E46" s="112"/>
      <c r="F46" s="112"/>
      <c r="G46" s="26">
        <f t="shared" si="0"/>
        <v>0</v>
      </c>
      <c r="H46" s="62"/>
      <c r="I46" s="65"/>
    </row>
    <row r="47" spans="1:11" ht="16.5" customHeight="1" x14ac:dyDescent="0.3">
      <c r="A47" s="107"/>
      <c r="B47" s="113"/>
      <c r="C47" s="146" t="s">
        <v>129</v>
      </c>
      <c r="D47" s="147"/>
      <c r="E47" s="112">
        <f>E48+E49+E50+E51+E52+E53+E54+E55</f>
        <v>0</v>
      </c>
      <c r="F47" s="112">
        <f>F48+F49+F50+F51+F52+F53+F54+F55</f>
        <v>0</v>
      </c>
      <c r="G47" s="26">
        <f t="shared" si="0"/>
        <v>0</v>
      </c>
      <c r="H47" s="62"/>
      <c r="I47" s="65"/>
    </row>
    <row r="48" spans="1:11" x14ac:dyDescent="0.3">
      <c r="A48" s="107"/>
      <c r="B48" s="19"/>
      <c r="C48" s="106"/>
      <c r="D48" s="106" t="s">
        <v>131</v>
      </c>
      <c r="E48" s="109">
        <v>0</v>
      </c>
      <c r="F48" s="109">
        <v>0</v>
      </c>
      <c r="G48" s="77">
        <f t="shared" si="0"/>
        <v>0</v>
      </c>
      <c r="H48" s="43"/>
      <c r="I48" s="40"/>
    </row>
    <row r="49" spans="1:9" x14ac:dyDescent="0.3">
      <c r="A49" s="107"/>
      <c r="B49" s="19"/>
      <c r="C49" s="108"/>
      <c r="D49" s="106" t="s">
        <v>130</v>
      </c>
      <c r="E49" s="109">
        <v>0</v>
      </c>
      <c r="F49" s="109">
        <v>0</v>
      </c>
      <c r="G49" s="77">
        <f t="shared" si="0"/>
        <v>0</v>
      </c>
      <c r="H49" s="43"/>
      <c r="I49" s="40"/>
    </row>
    <row r="50" spans="1:9" x14ac:dyDescent="0.3">
      <c r="A50" s="107"/>
      <c r="B50" s="19"/>
      <c r="C50" s="108"/>
      <c r="D50" s="106" t="s">
        <v>132</v>
      </c>
      <c r="E50" s="109">
        <v>0</v>
      </c>
      <c r="F50" s="109">
        <v>0</v>
      </c>
      <c r="G50" s="77">
        <f t="shared" si="0"/>
        <v>0</v>
      </c>
      <c r="H50" s="43"/>
      <c r="I50" s="40"/>
    </row>
    <row r="51" spans="1:9" x14ac:dyDescent="0.3">
      <c r="A51" s="107"/>
      <c r="B51" s="19"/>
      <c r="C51" s="108"/>
      <c r="D51" s="106" t="s">
        <v>133</v>
      </c>
      <c r="E51" s="109">
        <v>0</v>
      </c>
      <c r="F51" s="109">
        <v>0</v>
      </c>
      <c r="G51" s="77">
        <f t="shared" si="0"/>
        <v>0</v>
      </c>
      <c r="H51" s="43"/>
      <c r="I51" s="40"/>
    </row>
    <row r="52" spans="1:9" x14ac:dyDescent="0.3">
      <c r="A52" s="107"/>
      <c r="B52" s="19"/>
      <c r="C52" s="108"/>
      <c r="D52" s="106" t="s">
        <v>134</v>
      </c>
      <c r="E52" s="109">
        <v>0</v>
      </c>
      <c r="F52" s="109">
        <v>0</v>
      </c>
      <c r="G52" s="77">
        <f t="shared" si="0"/>
        <v>0</v>
      </c>
      <c r="H52" s="43"/>
      <c r="I52" s="40"/>
    </row>
    <row r="53" spans="1:9" x14ac:dyDescent="0.3">
      <c r="A53" s="107"/>
      <c r="B53" s="19"/>
      <c r="C53" s="108"/>
      <c r="D53" s="106" t="s">
        <v>135</v>
      </c>
      <c r="E53" s="109">
        <v>0</v>
      </c>
      <c r="F53" s="109">
        <v>0</v>
      </c>
      <c r="G53" s="77">
        <f t="shared" si="0"/>
        <v>0</v>
      </c>
      <c r="H53" s="43"/>
      <c r="I53" s="40"/>
    </row>
    <row r="54" spans="1:9" x14ac:dyDescent="0.3">
      <c r="A54" s="107"/>
      <c r="B54" s="19"/>
      <c r="C54" s="108"/>
      <c r="D54" s="106" t="s">
        <v>136</v>
      </c>
      <c r="E54" s="109">
        <v>0</v>
      </c>
      <c r="F54" s="109">
        <v>0</v>
      </c>
      <c r="G54" s="77">
        <f t="shared" si="0"/>
        <v>0</v>
      </c>
      <c r="H54" s="43"/>
      <c r="I54" s="40"/>
    </row>
    <row r="55" spans="1:9" x14ac:dyDescent="0.3">
      <c r="A55" s="107"/>
      <c r="B55" s="19"/>
      <c r="C55" s="116"/>
      <c r="D55" s="106" t="s">
        <v>137</v>
      </c>
      <c r="E55" s="109">
        <v>0</v>
      </c>
      <c r="F55" s="109">
        <v>0</v>
      </c>
      <c r="G55" s="77">
        <f t="shared" si="0"/>
        <v>0</v>
      </c>
      <c r="H55" s="43"/>
      <c r="I55" s="40"/>
    </row>
    <row r="56" spans="1:9" ht="16.5" customHeight="1" x14ac:dyDescent="0.3">
      <c r="A56" s="39"/>
      <c r="B56" s="22"/>
      <c r="C56" s="188" t="s">
        <v>37</v>
      </c>
      <c r="D56" s="189"/>
      <c r="E56" s="166">
        <v>200000</v>
      </c>
      <c r="F56" s="166">
        <v>500000</v>
      </c>
      <c r="G56" s="168">
        <f t="shared" si="0"/>
        <v>300000</v>
      </c>
      <c r="H56" s="180" t="s">
        <v>187</v>
      </c>
      <c r="I56" s="40"/>
    </row>
    <row r="57" spans="1:9" x14ac:dyDescent="0.3">
      <c r="A57" s="39"/>
      <c r="B57" s="22"/>
      <c r="C57" s="190"/>
      <c r="D57" s="191"/>
      <c r="E57" s="167"/>
      <c r="F57" s="167"/>
      <c r="G57" s="169"/>
      <c r="H57" s="181"/>
      <c r="I57" s="60"/>
    </row>
    <row r="58" spans="1:9" ht="16.5" customHeight="1" x14ac:dyDescent="0.3">
      <c r="A58" s="107"/>
      <c r="B58" s="22"/>
      <c r="C58" s="162" t="s">
        <v>95</v>
      </c>
      <c r="D58" s="163"/>
      <c r="E58" s="26">
        <v>1500000</v>
      </c>
      <c r="F58" s="26">
        <v>1500000</v>
      </c>
      <c r="G58" s="56">
        <f>F58-E58</f>
        <v>0</v>
      </c>
      <c r="H58" s="150" t="s">
        <v>190</v>
      </c>
      <c r="I58" s="151"/>
    </row>
    <row r="59" spans="1:9" x14ac:dyDescent="0.3">
      <c r="A59" s="107"/>
      <c r="B59" s="22"/>
      <c r="C59" s="55"/>
      <c r="D59" s="70" t="s">
        <v>138</v>
      </c>
      <c r="E59" s="109">
        <v>0</v>
      </c>
      <c r="F59" s="109">
        <v>0</v>
      </c>
      <c r="G59" s="57">
        <f t="shared" si="0"/>
        <v>0</v>
      </c>
      <c r="H59" s="43"/>
      <c r="I59" s="52"/>
    </row>
    <row r="60" spans="1:9" x14ac:dyDescent="0.3">
      <c r="A60" s="107"/>
      <c r="B60" s="22"/>
      <c r="C60" s="59"/>
      <c r="D60" s="70" t="s">
        <v>139</v>
      </c>
      <c r="E60" s="109">
        <v>0</v>
      </c>
      <c r="F60" s="109">
        <v>0</v>
      </c>
      <c r="G60" s="57">
        <f t="shared" si="0"/>
        <v>0</v>
      </c>
      <c r="H60" s="44"/>
      <c r="I60" s="53"/>
    </row>
    <row r="61" spans="1:9" x14ac:dyDescent="0.3">
      <c r="A61" s="107"/>
      <c r="B61" s="22"/>
      <c r="C61" s="59"/>
      <c r="D61" s="70" t="s">
        <v>140</v>
      </c>
      <c r="E61" s="109">
        <v>0</v>
      </c>
      <c r="F61" s="109">
        <v>0</v>
      </c>
      <c r="G61" s="57">
        <f t="shared" si="0"/>
        <v>0</v>
      </c>
      <c r="H61" s="45"/>
      <c r="I61" s="54"/>
    </row>
    <row r="62" spans="1:9" x14ac:dyDescent="0.3">
      <c r="A62" s="107"/>
      <c r="B62" s="22"/>
      <c r="C62" s="48"/>
      <c r="D62" s="104" t="s">
        <v>99</v>
      </c>
      <c r="E62" s="109">
        <v>0</v>
      </c>
      <c r="F62" s="109">
        <v>0</v>
      </c>
      <c r="G62" s="57">
        <f t="shared" si="0"/>
        <v>0</v>
      </c>
      <c r="H62" s="150"/>
      <c r="I62" s="151"/>
    </row>
    <row r="63" spans="1:9" x14ac:dyDescent="0.3">
      <c r="A63" s="107"/>
      <c r="B63" s="22"/>
      <c r="C63" s="48"/>
      <c r="D63" s="104" t="s">
        <v>98</v>
      </c>
      <c r="E63" s="109">
        <v>0</v>
      </c>
      <c r="F63" s="109">
        <v>0</v>
      </c>
      <c r="G63" s="57">
        <f t="shared" si="0"/>
        <v>0</v>
      </c>
      <c r="H63" s="150"/>
      <c r="I63" s="151"/>
    </row>
    <row r="64" spans="1:9" x14ac:dyDescent="0.3">
      <c r="A64" s="107"/>
      <c r="B64" s="22"/>
      <c r="C64" s="48"/>
      <c r="D64" s="104" t="s">
        <v>97</v>
      </c>
      <c r="E64" s="109">
        <v>0</v>
      </c>
      <c r="F64" s="109">
        <v>0</v>
      </c>
      <c r="G64" s="57">
        <f t="shared" si="0"/>
        <v>0</v>
      </c>
      <c r="H64" s="150"/>
      <c r="I64" s="151"/>
    </row>
    <row r="65" spans="1:9" x14ac:dyDescent="0.3">
      <c r="A65" s="107"/>
      <c r="B65" s="22"/>
      <c r="C65" s="42"/>
      <c r="D65" s="104" t="s">
        <v>96</v>
      </c>
      <c r="E65" s="109">
        <v>0</v>
      </c>
      <c r="F65" s="109">
        <v>0</v>
      </c>
      <c r="G65" s="57">
        <f t="shared" si="0"/>
        <v>0</v>
      </c>
      <c r="H65" s="150"/>
      <c r="I65" s="151"/>
    </row>
    <row r="66" spans="1:9" ht="16.5" customHeight="1" x14ac:dyDescent="0.3">
      <c r="A66" s="107"/>
      <c r="B66" s="22"/>
      <c r="C66" s="162" t="s">
        <v>94</v>
      </c>
      <c r="D66" s="163"/>
      <c r="E66" s="26">
        <v>3000000</v>
      </c>
      <c r="F66" s="26">
        <v>3000000</v>
      </c>
      <c r="G66" s="56">
        <f t="shared" si="0"/>
        <v>0</v>
      </c>
      <c r="H66" s="150" t="s">
        <v>191</v>
      </c>
      <c r="I66" s="151"/>
    </row>
    <row r="67" spans="1:9" x14ac:dyDescent="0.3">
      <c r="A67" s="107"/>
      <c r="B67" s="22"/>
      <c r="C67" s="55"/>
      <c r="D67" s="21" t="s">
        <v>100</v>
      </c>
      <c r="E67" s="109">
        <v>0</v>
      </c>
      <c r="F67" s="109">
        <v>0</v>
      </c>
      <c r="G67" s="57">
        <f t="shared" si="0"/>
        <v>0</v>
      </c>
      <c r="H67" s="150"/>
      <c r="I67" s="151"/>
    </row>
    <row r="68" spans="1:9" x14ac:dyDescent="0.3">
      <c r="A68" s="107"/>
      <c r="B68" s="22"/>
      <c r="C68" s="48"/>
      <c r="D68" s="104" t="s">
        <v>101</v>
      </c>
      <c r="E68" s="109">
        <v>0</v>
      </c>
      <c r="F68" s="109">
        <v>0</v>
      </c>
      <c r="G68" s="57">
        <f t="shared" si="0"/>
        <v>0</v>
      </c>
      <c r="H68" s="150"/>
      <c r="I68" s="151"/>
    </row>
    <row r="69" spans="1:9" x14ac:dyDescent="0.3">
      <c r="A69" s="107"/>
      <c r="B69" s="22"/>
      <c r="C69" s="48"/>
      <c r="D69" s="104" t="s">
        <v>102</v>
      </c>
      <c r="E69" s="109">
        <v>0</v>
      </c>
      <c r="F69" s="109">
        <v>0</v>
      </c>
      <c r="G69" s="57">
        <f t="shared" si="0"/>
        <v>0</v>
      </c>
      <c r="H69" s="150"/>
      <c r="I69" s="151"/>
    </row>
    <row r="70" spans="1:9" ht="19.5" customHeight="1" x14ac:dyDescent="0.3">
      <c r="A70" s="107"/>
      <c r="B70" s="22"/>
      <c r="C70" s="42"/>
      <c r="D70" s="104" t="s">
        <v>103</v>
      </c>
      <c r="E70" s="109">
        <v>0</v>
      </c>
      <c r="F70" s="109">
        <v>0</v>
      </c>
      <c r="G70" s="57">
        <f t="shared" si="0"/>
        <v>0</v>
      </c>
      <c r="H70" s="150"/>
      <c r="I70" s="151"/>
    </row>
    <row r="71" spans="1:9" ht="16.5" customHeight="1" x14ac:dyDescent="0.3">
      <c r="A71" s="107"/>
      <c r="B71" s="22"/>
      <c r="C71" s="188" t="s">
        <v>40</v>
      </c>
      <c r="D71" s="189"/>
      <c r="E71" s="166">
        <v>2000000</v>
      </c>
      <c r="F71" s="166">
        <v>3000000</v>
      </c>
      <c r="G71" s="166">
        <f t="shared" si="0"/>
        <v>1000000</v>
      </c>
      <c r="H71" s="180" t="s">
        <v>192</v>
      </c>
      <c r="I71" s="46"/>
    </row>
    <row r="72" spans="1:9" ht="16.5" customHeight="1" x14ac:dyDescent="0.3">
      <c r="A72" s="107"/>
      <c r="B72" s="22"/>
      <c r="C72" s="190"/>
      <c r="D72" s="191"/>
      <c r="E72" s="167"/>
      <c r="F72" s="167"/>
      <c r="G72" s="167"/>
      <c r="H72" s="181"/>
      <c r="I72" s="51"/>
    </row>
    <row r="73" spans="1:9" ht="16.5" customHeight="1" x14ac:dyDescent="0.3">
      <c r="A73" s="107"/>
      <c r="B73" s="22"/>
      <c r="C73" s="146" t="s">
        <v>162</v>
      </c>
      <c r="D73" s="147"/>
      <c r="E73" s="26">
        <v>1000000</v>
      </c>
      <c r="F73" s="26">
        <v>2000000</v>
      </c>
      <c r="G73" s="26">
        <f t="shared" si="0"/>
        <v>1000000</v>
      </c>
      <c r="H73" s="148" t="s">
        <v>188</v>
      </c>
      <c r="I73" s="149"/>
    </row>
    <row r="74" spans="1:9" ht="16.5" customHeight="1" x14ac:dyDescent="0.3">
      <c r="A74" s="107"/>
      <c r="B74" s="22"/>
      <c r="C74" s="162" t="s">
        <v>41</v>
      </c>
      <c r="D74" s="163"/>
      <c r="E74" s="26">
        <v>45000000</v>
      </c>
      <c r="F74" s="26">
        <v>55000000</v>
      </c>
      <c r="G74" s="56">
        <f>F74-E74</f>
        <v>10000000</v>
      </c>
    </row>
    <row r="75" spans="1:9" ht="35.1" customHeight="1" x14ac:dyDescent="0.3">
      <c r="A75" s="107"/>
      <c r="B75" s="22"/>
      <c r="C75" s="55"/>
      <c r="D75" s="21" t="s">
        <v>104</v>
      </c>
      <c r="E75" s="109"/>
      <c r="F75" s="109"/>
      <c r="G75" s="57">
        <f t="shared" si="0"/>
        <v>0</v>
      </c>
      <c r="H75" s="150" t="s">
        <v>189</v>
      </c>
      <c r="I75" s="151"/>
    </row>
    <row r="76" spans="1:9" ht="16.5" customHeight="1" x14ac:dyDescent="0.3">
      <c r="A76" s="107"/>
      <c r="B76" s="22"/>
      <c r="C76" s="48"/>
      <c r="D76" s="104" t="s">
        <v>105</v>
      </c>
      <c r="E76" s="109">
        <v>45000000</v>
      </c>
      <c r="F76" s="109">
        <v>55000000</v>
      </c>
      <c r="G76" s="57">
        <f t="shared" si="0"/>
        <v>10000000</v>
      </c>
      <c r="H76" s="150"/>
      <c r="I76" s="151"/>
    </row>
    <row r="77" spans="1:9" x14ac:dyDescent="0.3">
      <c r="A77" s="115"/>
      <c r="B77" s="23"/>
      <c r="C77" s="42"/>
      <c r="D77" s="104" t="s">
        <v>106</v>
      </c>
      <c r="E77" s="109">
        <v>0</v>
      </c>
      <c r="F77" s="109">
        <v>0</v>
      </c>
      <c r="G77" s="57">
        <f t="shared" si="0"/>
        <v>0</v>
      </c>
      <c r="H77" s="150" t="s">
        <v>29</v>
      </c>
      <c r="I77" s="151"/>
    </row>
    <row r="78" spans="1:9" ht="16.5" customHeight="1" x14ac:dyDescent="0.3">
      <c r="A78" s="17" t="s">
        <v>42</v>
      </c>
      <c r="B78" s="17" t="s">
        <v>42</v>
      </c>
      <c r="C78" s="182" t="s">
        <v>42</v>
      </c>
      <c r="D78" s="183"/>
      <c r="E78" s="11">
        <v>100000</v>
      </c>
      <c r="F78" s="11">
        <v>500000</v>
      </c>
      <c r="G78" s="58">
        <f t="shared" si="0"/>
        <v>400000</v>
      </c>
      <c r="H78" s="150"/>
      <c r="I78" s="151"/>
    </row>
    <row r="79" spans="1:9" ht="16.5" customHeight="1" x14ac:dyDescent="0.3">
      <c r="A79" s="9" t="s">
        <v>43</v>
      </c>
      <c r="B79" s="9" t="s">
        <v>43</v>
      </c>
      <c r="C79" s="182" t="s">
        <v>44</v>
      </c>
      <c r="D79" s="183"/>
      <c r="E79" s="11">
        <v>30000</v>
      </c>
      <c r="F79" s="11">
        <v>600000</v>
      </c>
      <c r="G79" s="58">
        <f t="shared" si="0"/>
        <v>570000</v>
      </c>
      <c r="H79" s="150"/>
      <c r="I79" s="151"/>
    </row>
    <row r="80" spans="1:9" ht="24" customHeight="1" x14ac:dyDescent="0.3">
      <c r="A80" s="196" t="s">
        <v>45</v>
      </c>
      <c r="B80" s="197"/>
      <c r="C80" s="198"/>
      <c r="D80" s="14"/>
      <c r="E80" s="12">
        <f>E4+E34+E37+E78+E79</f>
        <v>188000000</v>
      </c>
      <c r="F80" s="12">
        <f>F4+F34+F37+F78+F79</f>
        <v>202600000</v>
      </c>
      <c r="G80" s="61">
        <f t="shared" si="0"/>
        <v>14600000</v>
      </c>
      <c r="H80" s="155"/>
      <c r="I80" s="140"/>
    </row>
    <row r="87" spans="6:6" x14ac:dyDescent="0.3">
      <c r="F87" s="50"/>
    </row>
    <row r="88" spans="6:6" x14ac:dyDescent="0.3">
      <c r="F88" s="50"/>
    </row>
    <row r="89" spans="6:6" x14ac:dyDescent="0.3">
      <c r="F89" s="50"/>
    </row>
  </sheetData>
  <mergeCells count="105">
    <mergeCell ref="A1:I1"/>
    <mergeCell ref="H76:I76"/>
    <mergeCell ref="E25:E27"/>
    <mergeCell ref="E31:E33"/>
    <mergeCell ref="G28:G30"/>
    <mergeCell ref="F31:F33"/>
    <mergeCell ref="G31:G33"/>
    <mergeCell ref="C16:D17"/>
    <mergeCell ref="E16:E17"/>
    <mergeCell ref="F16:F17"/>
    <mergeCell ref="G16:G17"/>
    <mergeCell ref="H2:I3"/>
    <mergeCell ref="H4:I4"/>
    <mergeCell ref="H5:I5"/>
    <mergeCell ref="E6:E9"/>
    <mergeCell ref="F6:F9"/>
    <mergeCell ref="G6:G9"/>
    <mergeCell ref="H22:I24"/>
    <mergeCell ref="H25:I27"/>
    <mergeCell ref="H10:H12"/>
    <mergeCell ref="H34:I34"/>
    <mergeCell ref="G22:G24"/>
    <mergeCell ref="C31:D33"/>
    <mergeCell ref="C39:D39"/>
    <mergeCell ref="A80:C80"/>
    <mergeCell ref="H58:I58"/>
    <mergeCell ref="G10:G12"/>
    <mergeCell ref="C28:D30"/>
    <mergeCell ref="E28:E30"/>
    <mergeCell ref="F28:F30"/>
    <mergeCell ref="H14:I15"/>
    <mergeCell ref="C6:D9"/>
    <mergeCell ref="C10:D12"/>
    <mergeCell ref="H18:I18"/>
    <mergeCell ref="G25:G27"/>
    <mergeCell ref="F25:F27"/>
    <mergeCell ref="C19:D21"/>
    <mergeCell ref="E19:E21"/>
    <mergeCell ref="F19:F21"/>
    <mergeCell ref="G19:G21"/>
    <mergeCell ref="C22:D24"/>
    <mergeCell ref="E22:E24"/>
    <mergeCell ref="F22:F24"/>
    <mergeCell ref="H35:I35"/>
    <mergeCell ref="H36:I36"/>
    <mergeCell ref="H37:I37"/>
    <mergeCell ref="E56:E57"/>
    <mergeCell ref="F56:F57"/>
    <mergeCell ref="H80:I80"/>
    <mergeCell ref="H78:I78"/>
    <mergeCell ref="H79:I79"/>
    <mergeCell ref="H75:I75"/>
    <mergeCell ref="H77:I77"/>
    <mergeCell ref="H67:I67"/>
    <mergeCell ref="H68:I68"/>
    <mergeCell ref="H69:I69"/>
    <mergeCell ref="H70:I70"/>
    <mergeCell ref="C79:D79"/>
    <mergeCell ref="C35:D35"/>
    <mergeCell ref="C36:D36"/>
    <mergeCell ref="C37:D37"/>
    <mergeCell ref="B6:B17"/>
    <mergeCell ref="E10:E12"/>
    <mergeCell ref="F10:F12"/>
    <mergeCell ref="C14:D15"/>
    <mergeCell ref="E14:E15"/>
    <mergeCell ref="F14:F15"/>
    <mergeCell ref="C78:D78"/>
    <mergeCell ref="C34:D34"/>
    <mergeCell ref="C40:D40"/>
    <mergeCell ref="C41:D41"/>
    <mergeCell ref="C71:D72"/>
    <mergeCell ref="C58:D58"/>
    <mergeCell ref="C66:D66"/>
    <mergeCell ref="C74:D74"/>
    <mergeCell ref="C56:D57"/>
    <mergeCell ref="E71:E72"/>
    <mergeCell ref="F71:F72"/>
    <mergeCell ref="B35:B36"/>
    <mergeCell ref="C38:D38"/>
    <mergeCell ref="C46:D46"/>
    <mergeCell ref="C73:D73"/>
    <mergeCell ref="H73:I73"/>
    <mergeCell ref="E2:F2"/>
    <mergeCell ref="G2:G3"/>
    <mergeCell ref="A2:D2"/>
    <mergeCell ref="C3:D3"/>
    <mergeCell ref="C4:D4"/>
    <mergeCell ref="C5:D5"/>
    <mergeCell ref="C13:D13"/>
    <mergeCell ref="C18:D18"/>
    <mergeCell ref="G14:G15"/>
    <mergeCell ref="H62:I62"/>
    <mergeCell ref="H63:I63"/>
    <mergeCell ref="H64:I64"/>
    <mergeCell ref="H65:I65"/>
    <mergeCell ref="H66:I66"/>
    <mergeCell ref="G71:G72"/>
    <mergeCell ref="G56:G57"/>
    <mergeCell ref="H16:I17"/>
    <mergeCell ref="C47:D47"/>
    <mergeCell ref="C25:D27"/>
    <mergeCell ref="C45:D45"/>
    <mergeCell ref="H56:H57"/>
    <mergeCell ref="H71:H72"/>
  </mergeCells>
  <phoneticPr fontId="1" type="noConversion"/>
  <pageMargins left="0.51181102362204722" right="0.11811023622047245" top="0.55118110236220474" bottom="0.35433070866141736" header="0.31496062992125984" footer="0.31496062992125984"/>
  <pageSetup paperSize="9" scale="61" orientation="landscape" horizontalDpi="4294967293" verticalDpi="4294967293" r:id="rId1"/>
  <rowBreaks count="1" manualBreakCount="1">
    <brk id="3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"/>
  <sheetViews>
    <sheetView tabSelected="1" workbookViewId="0">
      <selection activeCell="L25" sqref="L25"/>
    </sheetView>
  </sheetViews>
  <sheetFormatPr defaultRowHeight="16.5" x14ac:dyDescent="0.3"/>
  <cols>
    <col min="1" max="1" width="5.25" bestFit="1" customWidth="1"/>
    <col min="2" max="2" width="9" bestFit="1" customWidth="1"/>
    <col min="3" max="3" width="7.125" bestFit="1" customWidth="1"/>
    <col min="4" max="4" width="11" bestFit="1" customWidth="1"/>
    <col min="5" max="7" width="9" bestFit="1" customWidth="1"/>
    <col min="8" max="8" width="9.875" bestFit="1" customWidth="1"/>
    <col min="9" max="10" width="11" bestFit="1" customWidth="1"/>
    <col min="11" max="11" width="9.875" bestFit="1" customWidth="1"/>
    <col min="12" max="12" width="11" bestFit="1" customWidth="1"/>
  </cols>
  <sheetData>
    <row r="1" spans="1:12" ht="24" customHeight="1" x14ac:dyDescent="0.3">
      <c r="A1" s="211" t="s">
        <v>49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ht="24" customHeight="1" x14ac:dyDescent="0.3">
      <c r="A2" s="213" t="s">
        <v>50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ht="21" customHeight="1" x14ac:dyDescent="0.3"/>
    <row r="4" spans="1:12" ht="20.25" customHeight="1" x14ac:dyDescent="0.3">
      <c r="A4" s="210" t="s">
        <v>51</v>
      </c>
      <c r="B4" s="215" t="s">
        <v>64</v>
      </c>
      <c r="C4" s="210" t="s">
        <v>52</v>
      </c>
      <c r="D4" s="210" t="s">
        <v>53</v>
      </c>
      <c r="E4" s="210" t="s">
        <v>54</v>
      </c>
      <c r="F4" s="210"/>
      <c r="G4" s="210"/>
      <c r="H4" s="210"/>
      <c r="I4" s="210"/>
      <c r="J4" s="210" t="s">
        <v>59</v>
      </c>
      <c r="K4" s="210" t="s">
        <v>60</v>
      </c>
      <c r="L4" s="210" t="s">
        <v>61</v>
      </c>
    </row>
    <row r="5" spans="1:12" ht="20.25" customHeight="1" x14ac:dyDescent="0.3">
      <c r="A5" s="210"/>
      <c r="B5" s="210"/>
      <c r="C5" s="210"/>
      <c r="D5" s="210"/>
      <c r="E5" s="101" t="s">
        <v>55</v>
      </c>
      <c r="F5" s="101" t="s">
        <v>56</v>
      </c>
      <c r="G5" s="101" t="s">
        <v>57</v>
      </c>
      <c r="H5" s="101" t="s">
        <v>58</v>
      </c>
      <c r="I5" s="101" t="s">
        <v>164</v>
      </c>
      <c r="J5" s="210"/>
      <c r="K5" s="210"/>
      <c r="L5" s="210"/>
    </row>
    <row r="6" spans="1:12" ht="49.5" customHeight="1" x14ac:dyDescent="0.3">
      <c r="A6" s="3">
        <v>1</v>
      </c>
      <c r="B6" s="3" t="s">
        <v>63</v>
      </c>
      <c r="C6" s="76" t="s">
        <v>144</v>
      </c>
      <c r="D6" s="71">
        <v>2070000</v>
      </c>
      <c r="E6" s="71"/>
      <c r="F6" s="71">
        <v>0</v>
      </c>
      <c r="G6" s="71"/>
      <c r="H6" s="71">
        <v>0</v>
      </c>
      <c r="I6" s="71">
        <v>150000</v>
      </c>
      <c r="J6" s="71">
        <f>D6+E6+F6+G6+H6+I6</f>
        <v>2220000</v>
      </c>
      <c r="K6" s="71">
        <v>123780</v>
      </c>
      <c r="L6" s="71">
        <f>J6-K6</f>
        <v>2096220</v>
      </c>
    </row>
    <row r="7" spans="1:12" ht="49.5" customHeight="1" x14ac:dyDescent="0.3">
      <c r="A7" s="3">
        <v>2</v>
      </c>
      <c r="B7" s="3" t="s">
        <v>62</v>
      </c>
      <c r="C7" s="76" t="s">
        <v>166</v>
      </c>
      <c r="D7" s="71">
        <v>1950000</v>
      </c>
      <c r="E7" s="71"/>
      <c r="F7" s="71">
        <v>0</v>
      </c>
      <c r="G7" s="71"/>
      <c r="H7" s="71">
        <v>0</v>
      </c>
      <c r="I7" s="71">
        <v>140000</v>
      </c>
      <c r="J7" s="71">
        <f t="shared" ref="J7" si="0">D7+E7+F7+G7+H7+I7</f>
        <v>2090000</v>
      </c>
      <c r="K7" s="71">
        <v>198870</v>
      </c>
      <c r="L7" s="71">
        <f t="shared" ref="L7" si="1">J7-K7</f>
        <v>1891130</v>
      </c>
    </row>
    <row r="9" spans="1:12" x14ac:dyDescent="0.3">
      <c r="B9" s="124" t="s">
        <v>179</v>
      </c>
      <c r="C9" s="124"/>
      <c r="D9" s="124"/>
    </row>
    <row r="10" spans="1:12" x14ac:dyDescent="0.3">
      <c r="B10" s="124" t="s">
        <v>165</v>
      </c>
      <c r="C10" s="124"/>
      <c r="D10" s="124"/>
      <c r="G10" s="72"/>
    </row>
    <row r="11" spans="1:12" x14ac:dyDescent="0.3">
      <c r="B11" s="124" t="s">
        <v>167</v>
      </c>
      <c r="C11" s="124"/>
      <c r="D11" s="124"/>
      <c r="E11" s="124"/>
      <c r="G11" s="72"/>
    </row>
    <row r="12" spans="1:12" x14ac:dyDescent="0.3">
      <c r="G12" s="72"/>
    </row>
  </sheetData>
  <mergeCells count="13">
    <mergeCell ref="B9:D9"/>
    <mergeCell ref="B11:E11"/>
    <mergeCell ref="B10:D10"/>
    <mergeCell ref="L4:L5"/>
    <mergeCell ref="A1:L1"/>
    <mergeCell ref="A2:L2"/>
    <mergeCell ref="A4:A5"/>
    <mergeCell ref="B4:B5"/>
    <mergeCell ref="C4:C5"/>
    <mergeCell ref="D4:D5"/>
    <mergeCell ref="E4:I4"/>
    <mergeCell ref="J4:J5"/>
    <mergeCell ref="K4:K5"/>
  </mergeCells>
  <phoneticPr fontId="1" type="noConversion"/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2</vt:i4>
      </vt:variant>
    </vt:vector>
  </HeadingPairs>
  <TitlesOfParts>
    <vt:vector size="8" baseType="lpstr">
      <vt:lpstr>표지</vt:lpstr>
      <vt:lpstr>예산총칙</vt:lpstr>
      <vt:lpstr>총괄표</vt:lpstr>
      <vt:lpstr>세입명세서</vt:lpstr>
      <vt:lpstr>세출명세서</vt:lpstr>
      <vt:lpstr>임직원보수일람표</vt:lpstr>
      <vt:lpstr>세출명세서!Print_Area</vt:lpstr>
      <vt:lpstr>예산총칙!Print_Area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seed</dc:creator>
  <cp:lastModifiedBy>Desktop_PC_01</cp:lastModifiedBy>
  <cp:lastPrinted>2022-10-31T05:34:08Z</cp:lastPrinted>
  <dcterms:created xsi:type="dcterms:W3CDTF">2018-10-15T01:01:38Z</dcterms:created>
  <dcterms:modified xsi:type="dcterms:W3CDTF">2022-10-31T05:35:13Z</dcterms:modified>
</cp:coreProperties>
</file>